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415" windowWidth="15480" windowHeight="80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<sst xmlns="http://schemas.openxmlformats.org/spreadsheetml/2006/main" count="331" uniqueCount="176">
  <si>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</si>
  <si>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</si>
  <si>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</si>
  <si>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</si>
  <si>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</si>
  <si>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</si>
  <si>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</si>
  <si>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</si>
  <si>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</si>
  <si>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</si>
  <si>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</si>
  <si>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</si>
  <si>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</si>
  <si>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</si>
  <si>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</si>
  <si>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</si>
  <si>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</si>
  <si>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</si>
  <si>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</si>
  <si>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</si>
  <si>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</si>
  <si>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</si>
  <si>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</si>
  <si>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</si>
  <si>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</si>
  <si>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</si>
  <si>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</si>
  <si>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</si>
  <si>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</si>
  <si>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</si>
  <si>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</si>
  <si>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</si>
  <si>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</si>
  <si>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</si>
  <si>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</si>
  <si>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</si>
  <si>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</si>
  <si>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</si>
  <si>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</si>
  <si>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</si>
  <si>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</si>
  <si>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</si>
  <si>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</si>
  <si>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</si>
  <si>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</si>
  <si>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</si>
  <si>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</si>
  <si>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</si>
  <si>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</si>
  <si>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</si>
  <si>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</si>
  <si>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</si>
  <si>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</si>
  <si>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</si>
  <si>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</si>
  <si>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</si>
  <si>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</si>
  <si>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</si>
  <si>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</si>
  <si>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</si>
  <si>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</si>
  <si>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</si>
  <si>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</si>
  <si>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</si>
  <si>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</si>
  <si>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</si>
  <si>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</si>
  <si>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</si>
  <si>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</si>
  <si>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</si>
  <si>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</si>
  <si>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</si>
  <si>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</si>
  <si>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</si>
  <si>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</si>
  <si>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</si>
  <si>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</si>
  <si>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</si>
  <si>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</si>
  <si>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</si>
  <si>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</si>
  <si>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</si>
  <si>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</si>
  <si>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</si>
  <si>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</si>
  <si>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</si>
  <si>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</si>
  <si>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</si>
  <si>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</si>
  <si>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</si>
  <si>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</si>
  <si>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</si>
  <si>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</si>
  <si>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</si>
  <si>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</si>
  <si>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</si>
  <si>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</si>
  <si>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</si>
  <si>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</si>
  <si>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</si>
  <si>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</si>
  <si>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</si>
  <si>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</si>
  <si>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</si>
  <si>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</si>
  <si>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</si>
  <si>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</si>
  <si>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</si>
  <si>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</si>
  <si>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</si>
  <si>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</si>
  <si>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</si>
  <si>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</si>
  <si>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</si>
  <si>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</si>
  <si>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</si>
  <si>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</si>
  <si>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</si>
  <si>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</si>
  <si>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</si>
  <si>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</si>
  <si>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</si>
  <si>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</si>
  <si>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</si>
  <si>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</si>
  <si>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</si>
  <si>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</si>
  <si>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</si>
  <si>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</si>
  <si>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</si>
  <si>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</si>
  <si>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</si>
  <si>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</si>
  <si>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</si>
  <si>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</si>
  <si>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</si>
  <si>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</si>
  <si>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</si>
  <si>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</si>
  <si>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</si>
  <si>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</si>
  <si>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</si>
  <si>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</si>
  <si>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</si>
  <si>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</si>
  <si>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</si>
  <si>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</si>
  <si>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</si>
  <si>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</si>
  <si>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</si>
  <si>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</si>
  <si>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</si>
  <si>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</si>
  <si>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</si>
  <si>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</si>
  <si>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</si>
  <si>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</si>
  <si>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</si>
  <si>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</si>
  <si>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</si>
  <si>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</si>
  <si>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BİRLEŞİK ARAP EMİRLİKLERİ</t>
  </si>
  <si>
    <t>LİBYA</t>
  </si>
  <si>
    <t>ARALIK 2012 İHRACAT RAKAMLARI - TL</t>
  </si>
  <si>
    <t>OCAK 2013 İHRACAT RAKAMLARI</t>
  </si>
  <si>
    <t>SON 12 AYLIK</t>
  </si>
  <si>
    <t>2011-2012</t>
  </si>
  <si>
    <t>2012-2013</t>
  </si>
  <si>
    <t>SON 12 AY</t>
  </si>
  <si>
    <t>OCAK (2013/2012)</t>
  </si>
  <si>
    <t>T O P L A M (TİM)</t>
  </si>
  <si>
    <t>T O P L A M (TİM+TUİK)</t>
  </si>
  <si>
    <t>İSRAİL</t>
  </si>
  <si>
    <t xml:space="preserve">POLONYA </t>
  </si>
  <si>
    <t>Değişim    ('13/'12)</t>
  </si>
  <si>
    <t xml:space="preserve"> Pay(13)  (%)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</si>
</sst>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2" fontId="3" fillId="0" borderId="35" xfId="0" applyNumberFormat="1" applyFont="1" applyFill="1" applyBorder="1" applyAlignment="1">
      <alignment horizontal="center"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6" xfId="0" applyFont="1" applyFill="1" applyBorder="1" applyAlignment="1">
      <alignment/>
    </xf>
    <xf numFmtId="3" fontId="4" fillId="6" borderId="37" xfId="0" applyNumberFormat="1" applyFont="1" applyFill="1" applyBorder="1" applyAlignment="1">
      <alignment horizontal="center"/>
    </xf>
    <xf numFmtId="2" fontId="4" fillId="6" borderId="37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40" xfId="0" applyNumberFormat="1" applyFont="1" applyFill="1" applyBorder="1" applyAlignment="1">
      <alignment/>
    </xf>
    <xf numFmtId="4" fontId="26" fillId="4" borderId="41" xfId="0" applyNumberFormat="1" applyFont="1" applyFill="1" applyBorder="1" applyAlignment="1">
      <alignment/>
    </xf>
    <xf numFmtId="3" fontId="19" fillId="35" borderId="42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3" xfId="0" applyFont="1" applyBorder="1" applyAlignment="1">
      <alignment/>
    </xf>
    <xf numFmtId="3" fontId="8" fillId="0" borderId="44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center"/>
    </xf>
    <xf numFmtId="180" fontId="12" fillId="0" borderId="44" xfId="188" applyNumberFormat="1" applyFont="1" applyFill="1" applyBorder="1" applyAlignment="1">
      <alignment horizontal="center"/>
    </xf>
    <xf numFmtId="180" fontId="13" fillId="0" borderId="45" xfId="0" applyNumberFormat="1" applyFont="1" applyFill="1" applyBorder="1" applyAlignment="1">
      <alignment/>
    </xf>
    <xf numFmtId="3" fontId="13" fillId="0" borderId="44" xfId="188" applyNumberFormat="1" applyFont="1" applyFill="1" applyBorder="1" applyAlignment="1">
      <alignment horizontal="right"/>
    </xf>
    <xf numFmtId="181" fontId="13" fillId="0" borderId="46" xfId="188" applyNumberFormat="1" applyFont="1" applyFill="1" applyBorder="1" applyAlignment="1">
      <alignment horizontal="right"/>
    </xf>
    <xf numFmtId="188" fontId="12" fillId="0" borderId="44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181" fontId="11" fillId="0" borderId="49" xfId="188" applyNumberFormat="1" applyFont="1" applyFill="1" applyBorder="1" applyAlignment="1">
      <alignment horizontal="right"/>
    </xf>
    <xf numFmtId="4" fontId="4" fillId="50" borderId="49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2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5" fillId="0" borderId="0" xfId="150" applyFont="1" applyFill="1" applyBorder="1">
      <alignment/>
      <protection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3" xfId="0" applyFont="1" applyFill="1" applyBorder="1" applyAlignment="1">
      <alignment/>
    </xf>
    <xf numFmtId="2" fontId="8" fillId="0" borderId="35" xfId="0" applyNumberFormat="1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center"/>
    </xf>
    <xf numFmtId="1" fontId="8" fillId="0" borderId="53" xfId="0" applyNumberFormat="1" applyFont="1" applyFill="1" applyBorder="1" applyAlignment="1">
      <alignment horizontal="center"/>
    </xf>
    <xf numFmtId="3" fontId="4" fillId="0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28" fillId="0" borderId="69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8922298.304</c:v>
                </c:pt>
              </c:numCache>
            </c:numRef>
          </c:val>
          <c:smooth val="0"/>
        </c:ser>
        <c:marker val="1"/>
        <c:axId val="47271044"/>
        <c:axId val="10094949"/>
      </c:lineChart>
      <c:catAx>
        <c:axId val="4727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94949"/>
        <c:crosses val="autoZero"/>
        <c:auto val="1"/>
        <c:lblOffset val="100"/>
        <c:tickLblSkip val="1"/>
        <c:noMultiLvlLbl val="0"/>
      </c:catAx>
      <c:valAx>
        <c:axId val="100949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71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107376.214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63701710"/>
        <c:axId val="7118815"/>
      </c:lineChart>
      <c:catAx>
        <c:axId val="6370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18815"/>
        <c:crosses val="autoZero"/>
        <c:auto val="1"/>
        <c:lblOffset val="100"/>
        <c:tickLblSkip val="1"/>
        <c:noMultiLvlLbl val="0"/>
      </c:catAx>
      <c:valAx>
        <c:axId val="711881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01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178964.89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3119272"/>
        <c:axId val="43580777"/>
      </c:lineChart>
      <c:catAx>
        <c:axId val="311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80777"/>
        <c:crosses val="autoZero"/>
        <c:auto val="1"/>
        <c:lblOffset val="100"/>
        <c:tickLblSkip val="1"/>
        <c:noMultiLvlLbl val="0"/>
      </c:catAx>
      <c:valAx>
        <c:axId val="43580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92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1076322"/>
        <c:axId val="61350355"/>
      </c:lineChart>
      <c:catAx>
        <c:axId val="107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50355"/>
        <c:crosses val="autoZero"/>
        <c:auto val="1"/>
        <c:lblOffset val="100"/>
        <c:tickLblSkip val="1"/>
        <c:noMultiLvlLbl val="0"/>
      </c:catAx>
      <c:valAx>
        <c:axId val="61350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63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7309308"/>
        <c:axId val="13977373"/>
      </c:lineChart>
      <c:catAx>
        <c:axId val="730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77373"/>
        <c:crosses val="autoZero"/>
        <c:auto val="1"/>
        <c:lblOffset val="100"/>
        <c:tickLblSkip val="1"/>
        <c:noMultiLvlLbl val="0"/>
      </c:catAx>
      <c:valAx>
        <c:axId val="1397737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093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58512758"/>
        <c:axId val="46892871"/>
      </c:lineChart>
      <c:catAx>
        <c:axId val="58512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892871"/>
        <c:crosses val="autoZero"/>
        <c:auto val="1"/>
        <c:lblOffset val="100"/>
        <c:tickLblSkip val="1"/>
        <c:noMultiLvlLbl val="0"/>
      </c:catAx>
      <c:valAx>
        <c:axId val="4689287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512758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171562.887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55647952"/>
        <c:axId val="17816657"/>
      </c:lineChart>
      <c:catAx>
        <c:axId val="5564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16657"/>
        <c:crosses val="autoZero"/>
        <c:auto val="1"/>
        <c:lblOffset val="100"/>
        <c:tickLblSkip val="1"/>
        <c:noMultiLvlLbl val="0"/>
      </c:catAx>
      <c:valAx>
        <c:axId val="17816657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4795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309977.681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8916490"/>
        <c:axId val="38477883"/>
      </c:lineChart>
      <c:catAx>
        <c:axId val="891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477883"/>
        <c:crosses val="autoZero"/>
        <c:auto val="1"/>
        <c:lblOffset val="100"/>
        <c:tickLblSkip val="1"/>
        <c:noMultiLvlLbl val="0"/>
      </c:catAx>
      <c:valAx>
        <c:axId val="3847788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164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684782.939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45755684"/>
        <c:axId val="57937157"/>
      </c:lineChart>
      <c:catAx>
        <c:axId val="45755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37157"/>
        <c:crosses val="autoZero"/>
        <c:auto val="1"/>
        <c:lblOffset val="100"/>
        <c:tickLblSkip val="1"/>
        <c:noMultiLvlLbl val="0"/>
      </c:catAx>
      <c:valAx>
        <c:axId val="57937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5568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115561.186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14083614"/>
        <c:axId val="64568495"/>
      </c:lineChart>
      <c:catAx>
        <c:axId val="14083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68495"/>
        <c:crosses val="autoZero"/>
        <c:auto val="1"/>
        <c:lblOffset val="100"/>
        <c:tickLblSkip val="1"/>
        <c:noMultiLvlLbl val="0"/>
      </c:catAx>
      <c:valAx>
        <c:axId val="645684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0836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166895.076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56525560"/>
        <c:axId val="731449"/>
      </c:lineChart>
      <c:catAx>
        <c:axId val="5652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1449"/>
        <c:crosses val="autoZero"/>
        <c:auto val="1"/>
        <c:lblOffset val="100"/>
        <c:tickLblSkip val="1"/>
        <c:noMultiLvlLbl val="0"/>
      </c:catAx>
      <c:valAx>
        <c:axId val="7314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5255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395902.626</c:v>
                </c:pt>
              </c:numCache>
            </c:numRef>
          </c:val>
          <c:smooth val="0"/>
        </c:ser>
        <c:marker val="1"/>
        <c:axId val="38541182"/>
        <c:axId val="49363727"/>
      </c:lineChart>
      <c:catAx>
        <c:axId val="38541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63727"/>
        <c:crosses val="autoZero"/>
        <c:auto val="1"/>
        <c:lblOffset val="100"/>
        <c:tickLblSkip val="1"/>
        <c:noMultiLvlLbl val="0"/>
      </c:catAx>
      <c:valAx>
        <c:axId val="49363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411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1316037.785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41692594"/>
        <c:axId val="27667619"/>
      </c:lineChart>
      <c:catAx>
        <c:axId val="41692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667619"/>
        <c:crosses val="autoZero"/>
        <c:auto val="1"/>
        <c:lblOffset val="100"/>
        <c:tickLblSkip val="1"/>
        <c:noMultiLvlLbl val="0"/>
      </c:catAx>
      <c:valAx>
        <c:axId val="2766761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925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435617.945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33550412"/>
        <c:axId val="33325293"/>
      </c:lineChart>
      <c:catAx>
        <c:axId val="3355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25293"/>
        <c:crosses val="autoZero"/>
        <c:auto val="1"/>
        <c:lblOffset val="100"/>
        <c:tickLblSkip val="1"/>
        <c:noMultiLvlLbl val="0"/>
      </c:catAx>
      <c:valAx>
        <c:axId val="3332529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5041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1491467.499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20493510"/>
        <c:axId val="27279383"/>
      </c:lineChart>
      <c:catAx>
        <c:axId val="20493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79383"/>
        <c:crosses val="autoZero"/>
        <c:auto val="1"/>
        <c:lblOffset val="100"/>
        <c:tickLblSkip val="1"/>
        <c:noMultiLvlLbl val="0"/>
      </c:catAx>
      <c:valAx>
        <c:axId val="2727938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351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833645.579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11420960"/>
        <c:axId val="47014945"/>
      </c:lineChart>
      <c:catAx>
        <c:axId val="1142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14945"/>
        <c:crosses val="autoZero"/>
        <c:auto val="1"/>
        <c:lblOffset val="100"/>
        <c:tickLblSkip val="1"/>
        <c:noMultiLvlLbl val="0"/>
      </c:catAx>
      <c:valAx>
        <c:axId val="4701494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096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1406266.351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62606170"/>
        <c:axId val="11781899"/>
      </c:lineChart>
      <c:catAx>
        <c:axId val="6260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781899"/>
        <c:crosses val="autoZero"/>
        <c:auto val="1"/>
        <c:lblOffset val="100"/>
        <c:tickLblSkip val="1"/>
        <c:noMultiLvlLbl val="0"/>
      </c:catAx>
      <c:valAx>
        <c:axId val="1178189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061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511455.12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479604"/>
        <c:axId val="27337429"/>
      </c:lineChart>
      <c:catAx>
        <c:axId val="479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37429"/>
        <c:crosses val="autoZero"/>
        <c:auto val="1"/>
        <c:lblOffset val="100"/>
        <c:tickLblSkip val="1"/>
        <c:noMultiLvlLbl val="0"/>
      </c:catAx>
      <c:valAx>
        <c:axId val="273374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6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235550.697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14729582"/>
        <c:axId val="34279807"/>
      </c:lineChart>
      <c:catAx>
        <c:axId val="14729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4279807"/>
        <c:crosses val="autoZero"/>
        <c:auto val="1"/>
        <c:lblOffset val="100"/>
        <c:tickLblSkip val="1"/>
        <c:noMultiLvlLbl val="0"/>
      </c:catAx>
      <c:valAx>
        <c:axId val="342798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2958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155320.173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7791944"/>
        <c:axId val="41487625"/>
      </c:lineChart>
      <c:catAx>
        <c:axId val="7791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87625"/>
        <c:crosses val="autoZero"/>
        <c:auto val="1"/>
        <c:lblOffset val="100"/>
        <c:tickLblSkip val="1"/>
        <c:noMultiLvlLbl val="0"/>
      </c:catAx>
      <c:valAx>
        <c:axId val="41487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919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1163419.28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15984386"/>
        <c:axId val="38694771"/>
      </c:lineChart>
      <c:catAx>
        <c:axId val="159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94771"/>
        <c:crosses val="autoZero"/>
        <c:auto val="1"/>
        <c:lblOffset val="100"/>
        <c:tickLblSkip val="1"/>
        <c:noMultiLvlLbl val="0"/>
      </c:catAx>
      <c:valAx>
        <c:axId val="3869477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8438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395902.626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58118300"/>
        <c:axId val="24408765"/>
      </c:lineChart>
      <c:catAx>
        <c:axId val="58118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08765"/>
        <c:crosses val="autoZero"/>
        <c:auto val="1"/>
        <c:lblOffset val="100"/>
        <c:tickLblSkip val="1"/>
        <c:noMultiLvlLbl val="0"/>
      </c:catAx>
      <c:valAx>
        <c:axId val="24408765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1830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11025467.453000002</c:v>
                </c:pt>
              </c:numCache>
            </c:numRef>
          </c:val>
          <c:smooth val="0"/>
        </c:ser>
        <c:marker val="1"/>
        <c:axId val="62269016"/>
        <c:axId val="59672985"/>
      </c:lineChart>
      <c:catAx>
        <c:axId val="6226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72985"/>
        <c:crosses val="autoZero"/>
        <c:auto val="1"/>
        <c:lblOffset val="100"/>
        <c:tickLblSkip val="1"/>
        <c:noMultiLvlLbl val="0"/>
      </c:catAx>
      <c:valAx>
        <c:axId val="59672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690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49122326"/>
        <c:axId val="48509159"/>
      </c:lineChart>
      <c:catAx>
        <c:axId val="49122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09159"/>
        <c:crosses val="autoZero"/>
        <c:auto val="1"/>
        <c:lblOffset val="100"/>
        <c:tickLblSkip val="1"/>
        <c:noMultiLvlLbl val="0"/>
      </c:catAx>
      <c:valAx>
        <c:axId val="4850915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2232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72913.811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13558640"/>
        <c:axId val="34644977"/>
      </c:lineChart>
      <c:catAx>
        <c:axId val="13558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44977"/>
        <c:crosses val="autoZero"/>
        <c:auto val="1"/>
        <c:lblOffset val="100"/>
        <c:tickLblSkip val="1"/>
        <c:noMultiLvlLbl val="0"/>
      </c:catAx>
      <c:valAx>
        <c:axId val="34644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586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277260.33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28606634"/>
        <c:axId val="19965403"/>
      </c:lineChart>
      <c:catAx>
        <c:axId val="28606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65403"/>
        <c:crosses val="autoZero"/>
        <c:auto val="1"/>
        <c:lblOffset val="100"/>
        <c:tickLblSkip val="1"/>
        <c:noMultiLvlLbl val="0"/>
      </c:catAx>
      <c:valAx>
        <c:axId val="1996540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0663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1707266.526</c:v>
                </c:pt>
              </c:numCache>
            </c:numRef>
          </c:val>
          <c:smooth val="0"/>
        </c:ser>
        <c:marker val="1"/>
        <c:axId val="45916946"/>
        <c:axId val="20227"/>
      </c:lineChart>
      <c:catAx>
        <c:axId val="4591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27"/>
        <c:crosses val="autoZero"/>
        <c:auto val="1"/>
        <c:lblOffset val="100"/>
        <c:tickLblSkip val="1"/>
        <c:noMultiLvlLbl val="0"/>
      </c:catAx>
      <c:valAx>
        <c:axId val="202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169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11025467.453000002</c:v>
                </c:pt>
              </c:numCache>
            </c:numRef>
          </c:val>
          <c:smooth val="0"/>
        </c:ser>
        <c:marker val="1"/>
        <c:axId val="1152940"/>
        <c:axId val="65717581"/>
      </c:lineChart>
      <c:catAx>
        <c:axId val="1152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17581"/>
        <c:crosses val="autoZero"/>
        <c:auto val="1"/>
        <c:lblOffset val="100"/>
        <c:tickLblSkip val="1"/>
        <c:noMultiLvlLbl val="0"/>
      </c:catAx>
      <c:valAx>
        <c:axId val="65717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29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11025467.453000002</c:v>
                </c:pt>
              </c:numCache>
            </c:numRef>
          </c:val>
        </c:ser>
        <c:axId val="54914598"/>
        <c:axId val="43124343"/>
      </c:barChart>
      <c:catAx>
        <c:axId val="54914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124343"/>
        <c:crosses val="autoZero"/>
        <c:auto val="1"/>
        <c:lblOffset val="100"/>
        <c:tickLblSkip val="1"/>
        <c:noMultiLvlLbl val="0"/>
      </c:catAx>
      <c:valAx>
        <c:axId val="43124343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491459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502330.725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42168448"/>
        <c:axId val="54791297"/>
      </c:lineChart>
      <c:catAx>
        <c:axId val="4216844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91297"/>
        <c:crosses val="autoZero"/>
        <c:auto val="1"/>
        <c:lblOffset val="100"/>
        <c:tickLblSkip val="1"/>
        <c:noMultiLvlLbl val="0"/>
      </c:catAx>
      <c:valAx>
        <c:axId val="5479129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684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224494.224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36096186"/>
        <c:axId val="44216683"/>
      </c:lineChart>
      <c:catAx>
        <c:axId val="3609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16683"/>
        <c:crosses val="autoZero"/>
        <c:auto val="1"/>
        <c:lblOffset val="100"/>
        <c:tickLblSkip val="1"/>
        <c:noMultiLvlLbl val="0"/>
      </c:catAx>
      <c:valAx>
        <c:axId val="442166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961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95713.58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37322964"/>
        <c:axId val="47034165"/>
      </c:lineChart>
      <c:catAx>
        <c:axId val="3732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034165"/>
        <c:crosses val="autoZero"/>
        <c:auto val="1"/>
        <c:lblOffset val="100"/>
        <c:tickLblSkip val="1"/>
        <c:noMultiLvlLbl val="0"/>
      </c:catAx>
      <c:valAx>
        <c:axId val="470341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3229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70" zoomScaleNormal="70" zoomScalePageLayoutView="0" workbookViewId="0" topLeftCell="A1">
      <selection activeCell="A5" sqref="A5:I5"/>
    </sheetView>
  </sheetViews>
  <sheetFormatPr defaultColWidth="9.140625" defaultRowHeight="12.75"/>
  <cols>
    <col min="1" max="1" width="44.00390625" style="63" customWidth="1"/>
    <col min="2" max="2" width="17.8515625" style="63" customWidth="1"/>
    <col min="3" max="3" width="16.8515625" style="63" bestFit="1" customWidth="1"/>
    <col min="4" max="4" width="10.28125" style="63" customWidth="1"/>
    <col min="5" max="5" width="12.7109375" style="63" bestFit="1" customWidth="1"/>
    <col min="6" max="7" width="18.7109375" style="63" bestFit="1" customWidth="1"/>
    <col min="8" max="8" width="9.57421875" style="63" customWidth="1"/>
    <col min="9" max="9" width="13.8515625" style="63" bestFit="1" customWidth="1"/>
    <col min="10" max="16384" width="9.140625" style="63" customWidth="1"/>
  </cols>
  <sheetData>
    <row r="1" spans="2:6" ht="26.25">
      <c r="B1" s="64" t="s">
        <v>164</v>
      </c>
      <c r="D1" s="65"/>
      <c r="F1" s="65"/>
    </row>
    <row r="2" spans="4:6" ht="12.75">
      <c r="D2" s="65"/>
      <c r="F2" s="65"/>
    </row>
    <row r="3" spans="4:6" ht="12.75">
      <c r="D3" s="65"/>
      <c r="F3" s="65"/>
    </row>
    <row r="4" spans="2:6" ht="12.75">
      <c r="B4" s="65"/>
      <c r="C4" s="65"/>
      <c r="D4" s="65"/>
      <c r="E4" s="65"/>
      <c r="F4" s="65"/>
    </row>
    <row r="5" spans="1:9" ht="26.25">
      <c r="A5" s="160" t="s">
        <v>112</v>
      </c>
      <c r="B5" s="160"/>
      <c r="C5" s="160"/>
      <c r="D5" s="160"/>
      <c r="E5" s="160"/>
      <c r="F5" s="160"/>
      <c r="G5" s="160"/>
      <c r="H5" s="160"/>
      <c r="I5" s="160"/>
    </row>
    <row r="6" spans="1:9" ht="18">
      <c r="A6" s="114"/>
      <c r="B6" s="159" t="s">
        <v>20</v>
      </c>
      <c r="C6" s="159"/>
      <c r="D6" s="159"/>
      <c r="E6" s="159"/>
      <c r="F6" s="159" t="s">
        <v>165</v>
      </c>
      <c r="G6" s="159"/>
      <c r="H6" s="159"/>
      <c r="I6" s="159"/>
    </row>
    <row r="7" spans="1:9" ht="30">
      <c r="A7" s="115" t="s">
        <v>1</v>
      </c>
      <c r="B7" s="116">
        <v>2012</v>
      </c>
      <c r="C7" s="117">
        <v>2013</v>
      </c>
      <c r="D7" s="118" t="s">
        <v>149</v>
      </c>
      <c r="E7" s="118" t="s">
        <v>150</v>
      </c>
      <c r="F7" s="116" t="s">
        <v>166</v>
      </c>
      <c r="G7" s="117" t="s">
        <v>167</v>
      </c>
      <c r="H7" s="118" t="s">
        <v>149</v>
      </c>
      <c r="I7" s="118" t="s">
        <v>150</v>
      </c>
    </row>
    <row r="8" spans="1:9" ht="16.5">
      <c r="A8" s="119" t="s">
        <v>2</v>
      </c>
      <c r="B8" s="109">
        <v>1507163.35016</v>
      </c>
      <c r="C8" s="109">
        <v>1707266.52561</v>
      </c>
      <c r="D8" s="125">
        <f aca="true" t="shared" si="0" ref="D8:D44">(C8-B8)/B8*100</f>
        <v>13.276807416313375</v>
      </c>
      <c r="E8" s="125">
        <f>C8/C$44*100</f>
        <v>15.484754115186863</v>
      </c>
      <c r="F8" s="109">
        <v>17985853.533</v>
      </c>
      <c r="G8" s="109">
        <v>19358055.94261</v>
      </c>
      <c r="H8" s="108">
        <f aca="true" t="shared" si="1" ref="H8:H46">(G8-F8)/F8*100</f>
        <v>7.629342733678534</v>
      </c>
      <c r="I8" s="108">
        <f>G8/G$44*100</f>
        <v>13.997829960258667</v>
      </c>
    </row>
    <row r="9" spans="1:9" ht="15.75">
      <c r="A9" s="120" t="s">
        <v>73</v>
      </c>
      <c r="B9" s="109">
        <v>1093823.83714</v>
      </c>
      <c r="C9" s="109">
        <v>1225725.95736</v>
      </c>
      <c r="D9" s="126">
        <f t="shared" si="0"/>
        <v>12.058808351158433</v>
      </c>
      <c r="E9" s="126">
        <f aca="true" t="shared" si="2" ref="E9:E46">C9/C$44*100</f>
        <v>11.117224392096665</v>
      </c>
      <c r="F9" s="109">
        <v>13130829.826999998</v>
      </c>
      <c r="G9" s="109">
        <v>13759959.89936</v>
      </c>
      <c r="H9" s="108">
        <f t="shared" si="1"/>
        <v>4.791243818165747</v>
      </c>
      <c r="I9" s="108">
        <f aca="true" t="shared" si="3" ref="I9:I44">G9/G$44*100</f>
        <v>9.949841012043805</v>
      </c>
    </row>
    <row r="10" spans="1:9" ht="14.25">
      <c r="A10" s="121" t="s">
        <v>138</v>
      </c>
      <c r="B10" s="110">
        <v>469988.83714</v>
      </c>
      <c r="C10" s="110">
        <v>502330.7251</v>
      </c>
      <c r="D10" s="124">
        <f t="shared" si="0"/>
        <v>6.881416196352336</v>
      </c>
      <c r="E10" s="124">
        <f t="shared" si="2"/>
        <v>4.556094579256047</v>
      </c>
      <c r="F10" s="110">
        <v>5539423.942</v>
      </c>
      <c r="G10" s="110">
        <v>5920001.942100001</v>
      </c>
      <c r="H10" s="107">
        <f t="shared" si="1"/>
        <v>6.870353381232521</v>
      </c>
      <c r="I10" s="107">
        <f t="shared" si="3"/>
        <v>4.28075943140105</v>
      </c>
    </row>
    <row r="11" spans="1:9" ht="14.25">
      <c r="A11" s="121" t="s">
        <v>4</v>
      </c>
      <c r="B11" s="110">
        <v>193507.33593</v>
      </c>
      <c r="C11" s="110">
        <v>224494.22378</v>
      </c>
      <c r="D11" s="124">
        <f t="shared" si="0"/>
        <v>16.013288437400274</v>
      </c>
      <c r="E11" s="124">
        <f t="shared" si="2"/>
        <v>2.036142455420655</v>
      </c>
      <c r="F11" s="110">
        <v>2280859.285</v>
      </c>
      <c r="G11" s="110">
        <v>2215770.34978</v>
      </c>
      <c r="H11" s="107">
        <f t="shared" si="1"/>
        <v>-2.8537023589335684</v>
      </c>
      <c r="I11" s="107">
        <f t="shared" si="3"/>
        <v>1.602225795769733</v>
      </c>
    </row>
    <row r="12" spans="1:9" ht="14.25">
      <c r="A12" s="121" t="s">
        <v>5</v>
      </c>
      <c r="B12" s="110">
        <v>92660.41352</v>
      </c>
      <c r="C12" s="110">
        <v>95713.58049</v>
      </c>
      <c r="D12" s="124">
        <f t="shared" si="0"/>
        <v>3.2950068470620297</v>
      </c>
      <c r="E12" s="124">
        <f t="shared" si="2"/>
        <v>0.8681135822318353</v>
      </c>
      <c r="F12" s="110">
        <v>1210172.0070000002</v>
      </c>
      <c r="G12" s="110">
        <v>1265171.8974900004</v>
      </c>
      <c r="H12" s="107">
        <f t="shared" si="1"/>
        <v>4.544799431144017</v>
      </c>
      <c r="I12" s="107">
        <f t="shared" si="3"/>
        <v>0.914847087128269</v>
      </c>
    </row>
    <row r="13" spans="1:9" ht="14.25">
      <c r="A13" s="121" t="s">
        <v>6</v>
      </c>
      <c r="B13" s="110">
        <v>105531.58265</v>
      </c>
      <c r="C13" s="110">
        <v>107376.21411</v>
      </c>
      <c r="D13" s="124">
        <f t="shared" si="0"/>
        <v>1.7479425719576323</v>
      </c>
      <c r="E13" s="124">
        <f t="shared" si="2"/>
        <v>0.9738926221369765</v>
      </c>
      <c r="F13" s="110">
        <v>1377545.2070000002</v>
      </c>
      <c r="G13" s="110">
        <v>1369438.69011</v>
      </c>
      <c r="H13" s="107">
        <f t="shared" si="1"/>
        <v>-0.588475561368643</v>
      </c>
      <c r="I13" s="107">
        <f t="shared" si="3"/>
        <v>0.9902425110243076</v>
      </c>
    </row>
    <row r="14" spans="1:9" ht="14.25">
      <c r="A14" s="121" t="s">
        <v>7</v>
      </c>
      <c r="B14" s="110">
        <v>119913.16982</v>
      </c>
      <c r="C14" s="110">
        <v>178964.89005</v>
      </c>
      <c r="D14" s="124">
        <f t="shared" si="0"/>
        <v>49.245400082944776</v>
      </c>
      <c r="E14" s="124">
        <f t="shared" si="2"/>
        <v>1.62319548594532</v>
      </c>
      <c r="F14" s="110">
        <v>1763668.392</v>
      </c>
      <c r="G14" s="110">
        <v>1864513.15005</v>
      </c>
      <c r="H14" s="107">
        <f t="shared" si="1"/>
        <v>5.717897905719233</v>
      </c>
      <c r="I14" s="107">
        <f t="shared" si="3"/>
        <v>1.3482313570350841</v>
      </c>
    </row>
    <row r="15" spans="1:9" ht="14.25">
      <c r="A15" s="121" t="s">
        <v>8</v>
      </c>
      <c r="B15" s="110">
        <v>14963.44139</v>
      </c>
      <c r="C15" s="110">
        <v>44861.97107</v>
      </c>
      <c r="D15" s="124">
        <f t="shared" si="0"/>
        <v>199.81051751892483</v>
      </c>
      <c r="E15" s="124">
        <f t="shared" si="2"/>
        <v>0.4068940500624946</v>
      </c>
      <c r="F15" s="110">
        <v>183533.634</v>
      </c>
      <c r="G15" s="110">
        <v>231450.92706999998</v>
      </c>
      <c r="H15" s="107">
        <f t="shared" si="1"/>
        <v>26.108180841665234</v>
      </c>
      <c r="I15" s="107">
        <f t="shared" si="3"/>
        <v>0.1673624010011655</v>
      </c>
    </row>
    <row r="16" spans="1:9" ht="14.25">
      <c r="A16" s="121" t="s">
        <v>137</v>
      </c>
      <c r="B16" s="110">
        <v>92500.6106</v>
      </c>
      <c r="C16" s="110">
        <v>66731.80721</v>
      </c>
      <c r="D16" s="124">
        <f t="shared" si="0"/>
        <v>-27.857981934229525</v>
      </c>
      <c r="E16" s="124">
        <f t="shared" si="2"/>
        <v>0.6052515004590162</v>
      </c>
      <c r="F16" s="110">
        <v>699845.337</v>
      </c>
      <c r="G16" s="110">
        <v>819942.18921</v>
      </c>
      <c r="H16" s="107">
        <f t="shared" si="1"/>
        <v>17.160484732928914</v>
      </c>
      <c r="I16" s="107">
        <f t="shared" si="3"/>
        <v>0.5929010317890603</v>
      </c>
    </row>
    <row r="17" spans="1:9" ht="14.25">
      <c r="A17" s="121" t="s">
        <v>139</v>
      </c>
      <c r="B17" s="110">
        <v>4758.44609</v>
      </c>
      <c r="C17" s="110">
        <v>5252.54555</v>
      </c>
      <c r="D17" s="124">
        <f t="shared" si="0"/>
        <v>10.383630509933957</v>
      </c>
      <c r="E17" s="124">
        <f t="shared" si="2"/>
        <v>0.047640116584320935</v>
      </c>
      <c r="F17" s="110">
        <v>75782.02399999999</v>
      </c>
      <c r="G17" s="110">
        <v>73670.75355000001</v>
      </c>
      <c r="H17" s="107">
        <f t="shared" si="1"/>
        <v>-2.7859779121233053</v>
      </c>
      <c r="I17" s="107">
        <f t="shared" si="3"/>
        <v>0.053271396895135964</v>
      </c>
    </row>
    <row r="18" spans="1:9" ht="15.75">
      <c r="A18" s="120" t="s">
        <v>74</v>
      </c>
      <c r="B18" s="109">
        <v>147496.63541</v>
      </c>
      <c r="C18" s="109">
        <v>171562.88685</v>
      </c>
      <c r="D18" s="126">
        <f t="shared" si="0"/>
        <v>16.316474862699394</v>
      </c>
      <c r="E18" s="126">
        <f t="shared" si="2"/>
        <v>1.5560599814458844</v>
      </c>
      <c r="F18" s="109">
        <v>1450656.105</v>
      </c>
      <c r="G18" s="109">
        <v>1688342.75385</v>
      </c>
      <c r="H18" s="108">
        <f t="shared" si="1"/>
        <v>16.38476879742632</v>
      </c>
      <c r="I18" s="108">
        <f t="shared" si="3"/>
        <v>1.2208423641863264</v>
      </c>
    </row>
    <row r="19" spans="1:9" ht="14.25">
      <c r="A19" s="121" t="s">
        <v>108</v>
      </c>
      <c r="B19" s="110">
        <v>147496.63541</v>
      </c>
      <c r="C19" s="110">
        <v>171562.88685</v>
      </c>
      <c r="D19" s="124">
        <f t="shared" si="0"/>
        <v>16.316474862699394</v>
      </c>
      <c r="E19" s="124">
        <f t="shared" si="2"/>
        <v>1.5560599814458844</v>
      </c>
      <c r="F19" s="110">
        <v>1450656.105</v>
      </c>
      <c r="G19" s="110">
        <v>1688342.75385</v>
      </c>
      <c r="H19" s="107">
        <f t="shared" si="1"/>
        <v>16.38476879742632</v>
      </c>
      <c r="I19" s="107">
        <f t="shared" si="3"/>
        <v>1.2208423641863264</v>
      </c>
    </row>
    <row r="20" spans="1:9" ht="15.75">
      <c r="A20" s="120" t="s">
        <v>75</v>
      </c>
      <c r="B20" s="109">
        <v>265842.87761</v>
      </c>
      <c r="C20" s="109">
        <v>309977.6814</v>
      </c>
      <c r="D20" s="126">
        <f t="shared" si="0"/>
        <v>16.60183796789438</v>
      </c>
      <c r="E20" s="126">
        <f t="shared" si="2"/>
        <v>2.8114697416443146</v>
      </c>
      <c r="F20" s="109">
        <v>3404367.5989999995</v>
      </c>
      <c r="G20" s="109">
        <v>3909753.2904000003</v>
      </c>
      <c r="H20" s="108">
        <f t="shared" si="1"/>
        <v>14.845215056930193</v>
      </c>
      <c r="I20" s="108">
        <f t="shared" si="3"/>
        <v>2.8271465847516395</v>
      </c>
    </row>
    <row r="21" spans="1:9" ht="14.25">
      <c r="A21" s="121" t="s">
        <v>9</v>
      </c>
      <c r="B21" s="110">
        <v>265842.87761</v>
      </c>
      <c r="C21" s="110">
        <v>309977.6814</v>
      </c>
      <c r="D21" s="124">
        <f t="shared" si="0"/>
        <v>16.60183796789438</v>
      </c>
      <c r="E21" s="124">
        <f t="shared" si="2"/>
        <v>2.8114697416443146</v>
      </c>
      <c r="F21" s="110">
        <v>3404367.5989999995</v>
      </c>
      <c r="G21" s="110">
        <v>3909753.2904000003</v>
      </c>
      <c r="H21" s="107">
        <f t="shared" si="1"/>
        <v>14.845215056930193</v>
      </c>
      <c r="I21" s="107">
        <f t="shared" si="3"/>
        <v>2.8271465847516395</v>
      </c>
    </row>
    <row r="22" spans="1:9" ht="16.5">
      <c r="A22" s="119" t="s">
        <v>10</v>
      </c>
      <c r="B22" s="109">
        <v>8662506.26108</v>
      </c>
      <c r="C22" s="109">
        <v>8922298.30448</v>
      </c>
      <c r="D22" s="125">
        <f t="shared" si="0"/>
        <v>2.9990401804062796</v>
      </c>
      <c r="E22" s="125">
        <f t="shared" si="2"/>
        <v>80.92444461057863</v>
      </c>
      <c r="F22" s="109">
        <v>112178753.436</v>
      </c>
      <c r="G22" s="109">
        <v>114629400.58848</v>
      </c>
      <c r="H22" s="108">
        <f t="shared" si="1"/>
        <v>2.1845911791827226</v>
      </c>
      <c r="I22" s="108">
        <f t="shared" si="3"/>
        <v>82.88863626806828</v>
      </c>
    </row>
    <row r="23" spans="1:9" ht="15.75">
      <c r="A23" s="120" t="s">
        <v>76</v>
      </c>
      <c r="B23" s="109">
        <v>807456.64338</v>
      </c>
      <c r="C23" s="109">
        <v>967239.19999</v>
      </c>
      <c r="D23" s="126">
        <f t="shared" si="0"/>
        <v>19.788375997645254</v>
      </c>
      <c r="E23" s="126">
        <f t="shared" si="2"/>
        <v>8.772772708739083</v>
      </c>
      <c r="F23" s="109">
        <v>11062835.953</v>
      </c>
      <c r="G23" s="109">
        <v>11626409.232990002</v>
      </c>
      <c r="H23" s="108">
        <f t="shared" si="1"/>
        <v>5.094293022009187</v>
      </c>
      <c r="I23" s="108">
        <f t="shared" si="3"/>
        <v>8.407068353054518</v>
      </c>
    </row>
    <row r="24" spans="1:9" ht="14.25">
      <c r="A24" s="121" t="s">
        <v>11</v>
      </c>
      <c r="B24" s="110">
        <v>585013.32982</v>
      </c>
      <c r="C24" s="110">
        <v>684782.93856</v>
      </c>
      <c r="D24" s="124">
        <f t="shared" si="0"/>
        <v>17.054245374322957</v>
      </c>
      <c r="E24" s="124">
        <f t="shared" si="2"/>
        <v>6.210919775451026</v>
      </c>
      <c r="F24" s="110">
        <v>7923206.187</v>
      </c>
      <c r="G24" s="110">
        <v>7949416.996559999</v>
      </c>
      <c r="H24" s="107">
        <f t="shared" si="1"/>
        <v>0.33081064585955644</v>
      </c>
      <c r="I24" s="107">
        <f t="shared" si="3"/>
        <v>5.7482315233992525</v>
      </c>
    </row>
    <row r="25" spans="1:9" ht="14.25">
      <c r="A25" s="121" t="s">
        <v>12</v>
      </c>
      <c r="B25" s="110">
        <v>89789.86288</v>
      </c>
      <c r="C25" s="110">
        <v>115561.18563</v>
      </c>
      <c r="D25" s="124">
        <f t="shared" si="0"/>
        <v>28.701817692318105</v>
      </c>
      <c r="E25" s="124">
        <f t="shared" si="2"/>
        <v>1.0481295790068024</v>
      </c>
      <c r="F25" s="110">
        <v>1479841.649</v>
      </c>
      <c r="G25" s="110">
        <v>1630840.3956299997</v>
      </c>
      <c r="H25" s="107">
        <f t="shared" si="1"/>
        <v>10.203709750434232</v>
      </c>
      <c r="I25" s="107">
        <f t="shared" si="3"/>
        <v>1.1792623504151232</v>
      </c>
    </row>
    <row r="26" spans="1:9" ht="14.25">
      <c r="A26" s="121" t="s">
        <v>13</v>
      </c>
      <c r="B26" s="110">
        <v>132653.45068</v>
      </c>
      <c r="C26" s="110">
        <v>166895.0758</v>
      </c>
      <c r="D26" s="124">
        <f t="shared" si="0"/>
        <v>25.812841614351274</v>
      </c>
      <c r="E26" s="124">
        <f t="shared" si="2"/>
        <v>1.5137233542812552</v>
      </c>
      <c r="F26" s="110">
        <v>1659788.116</v>
      </c>
      <c r="G26" s="110">
        <v>2046151.8438000001</v>
      </c>
      <c r="H26" s="107">
        <f t="shared" si="1"/>
        <v>23.277894574345794</v>
      </c>
      <c r="I26" s="107">
        <f t="shared" si="3"/>
        <v>1.479574481409442</v>
      </c>
    </row>
    <row r="27" spans="1:9" ht="15.75">
      <c r="A27" s="120" t="s">
        <v>77</v>
      </c>
      <c r="B27" s="109">
        <v>1303277.75798</v>
      </c>
      <c r="C27" s="109">
        <v>1316037.78463</v>
      </c>
      <c r="D27" s="126">
        <f t="shared" si="0"/>
        <v>0.9790719262927614</v>
      </c>
      <c r="E27" s="126">
        <f t="shared" si="2"/>
        <v>11.936344557572594</v>
      </c>
      <c r="F27" s="109">
        <v>15887525.923999999</v>
      </c>
      <c r="G27" s="109">
        <v>17555144.49163</v>
      </c>
      <c r="H27" s="108">
        <f t="shared" si="1"/>
        <v>10.496401866516322</v>
      </c>
      <c r="I27" s="108">
        <f t="shared" si="3"/>
        <v>12.694142854536903</v>
      </c>
    </row>
    <row r="28" spans="1:9" ht="15">
      <c r="A28" s="121" t="s">
        <v>14</v>
      </c>
      <c r="B28" s="110">
        <v>1303277.75798</v>
      </c>
      <c r="C28" s="110">
        <v>1316037.78463</v>
      </c>
      <c r="D28" s="124">
        <f t="shared" si="0"/>
        <v>0.9790719262927614</v>
      </c>
      <c r="E28" s="124">
        <f t="shared" si="2"/>
        <v>11.936344557572594</v>
      </c>
      <c r="F28" s="110">
        <v>15887525.923999999</v>
      </c>
      <c r="G28" s="111">
        <v>17555144.49163</v>
      </c>
      <c r="H28" s="107">
        <f t="shared" si="1"/>
        <v>10.496401866516322</v>
      </c>
      <c r="I28" s="107">
        <f t="shared" si="3"/>
        <v>12.694142854536903</v>
      </c>
    </row>
    <row r="29" spans="1:9" ht="15.75">
      <c r="A29" s="120" t="s">
        <v>78</v>
      </c>
      <c r="B29" s="109">
        <v>6551771.85972</v>
      </c>
      <c r="C29" s="109">
        <v>6639021.31986</v>
      </c>
      <c r="D29" s="126">
        <f t="shared" si="0"/>
        <v>1.3316925864956604</v>
      </c>
      <c r="E29" s="126">
        <f t="shared" si="2"/>
        <v>60.21532734426695</v>
      </c>
      <c r="F29" s="109">
        <v>85228391.556</v>
      </c>
      <c r="G29" s="109">
        <v>85447846.86586</v>
      </c>
      <c r="H29" s="108">
        <f t="shared" si="1"/>
        <v>0.2574908500013298</v>
      </c>
      <c r="I29" s="108">
        <f t="shared" si="3"/>
        <v>61.787425061923074</v>
      </c>
    </row>
    <row r="30" spans="1:9" ht="14.25">
      <c r="A30" s="121" t="s">
        <v>15</v>
      </c>
      <c r="B30" s="110">
        <v>1226851.48026</v>
      </c>
      <c r="C30" s="110">
        <v>1406266.35066</v>
      </c>
      <c r="D30" s="124">
        <f t="shared" si="0"/>
        <v>14.624008960072125</v>
      </c>
      <c r="E30" s="124">
        <f t="shared" si="2"/>
        <v>12.754709551076612</v>
      </c>
      <c r="F30" s="110">
        <v>16079433.635000002</v>
      </c>
      <c r="G30" s="110">
        <v>16267440.484659996</v>
      </c>
      <c r="H30" s="107">
        <f t="shared" si="1"/>
        <v>1.1692380087987735</v>
      </c>
      <c r="I30" s="107">
        <f t="shared" si="3"/>
        <v>11.763002776104027</v>
      </c>
    </row>
    <row r="31" spans="1:9" ht="14.25">
      <c r="A31" s="121" t="s">
        <v>119</v>
      </c>
      <c r="B31" s="110">
        <v>1581188.71904</v>
      </c>
      <c r="C31" s="110">
        <v>1491467.49899</v>
      </c>
      <c r="D31" s="124">
        <f t="shared" si="0"/>
        <v>-5.674289157873154</v>
      </c>
      <c r="E31" s="124">
        <f t="shared" si="2"/>
        <v>13.527476317384659</v>
      </c>
      <c r="F31" s="110">
        <v>20235097.564000003</v>
      </c>
      <c r="G31" s="110">
        <v>18973700.84799</v>
      </c>
      <c r="H31" s="107">
        <f t="shared" si="1"/>
        <v>-6.2337071122115</v>
      </c>
      <c r="I31" s="107">
        <f t="shared" si="3"/>
        <v>13.719902400032572</v>
      </c>
    </row>
    <row r="32" spans="1:9" ht="14.25">
      <c r="A32" s="121" t="s">
        <v>120</v>
      </c>
      <c r="B32" s="110">
        <v>36041.68201</v>
      </c>
      <c r="C32" s="110">
        <v>48952.6292</v>
      </c>
      <c r="D32" s="124">
        <f t="shared" si="0"/>
        <v>35.82226597087722</v>
      </c>
      <c r="E32" s="124">
        <f t="shared" si="2"/>
        <v>0.4439959520573855</v>
      </c>
      <c r="F32" s="110">
        <v>1287620.0430000003</v>
      </c>
      <c r="G32" s="110">
        <v>824156.7132000001</v>
      </c>
      <c r="H32" s="107">
        <f t="shared" si="1"/>
        <v>-35.993795865446934</v>
      </c>
      <c r="I32" s="107">
        <f t="shared" si="3"/>
        <v>0.5959485583769755</v>
      </c>
    </row>
    <row r="33" spans="1:9" ht="14.25">
      <c r="A33" s="121" t="s">
        <v>135</v>
      </c>
      <c r="B33" s="110">
        <v>819147.65679</v>
      </c>
      <c r="C33" s="110">
        <v>833645.579</v>
      </c>
      <c r="D33" s="124">
        <f t="shared" si="0"/>
        <v>1.769878982113323</v>
      </c>
      <c r="E33" s="124">
        <f t="shared" si="2"/>
        <v>7.561090559902661</v>
      </c>
      <c r="F33" s="110">
        <v>11263906.920000002</v>
      </c>
      <c r="G33" s="110">
        <v>11826129.100999998</v>
      </c>
      <c r="H33" s="107">
        <f t="shared" si="1"/>
        <v>4.9913603245577605</v>
      </c>
      <c r="I33" s="107">
        <f t="shared" si="3"/>
        <v>8.55148599294446</v>
      </c>
    </row>
    <row r="34" spans="1:9" ht="14.25">
      <c r="A34" s="121" t="s">
        <v>31</v>
      </c>
      <c r="B34" s="110">
        <v>385485.52002</v>
      </c>
      <c r="C34" s="110">
        <v>435617.94494</v>
      </c>
      <c r="D34" s="124">
        <f t="shared" si="0"/>
        <v>13.005008571372285</v>
      </c>
      <c r="E34" s="124">
        <f t="shared" si="2"/>
        <v>3.9510156524323525</v>
      </c>
      <c r="F34" s="110">
        <v>4944999.233999999</v>
      </c>
      <c r="G34" s="110">
        <v>5377551.08894</v>
      </c>
      <c r="H34" s="107">
        <f t="shared" si="1"/>
        <v>8.747258279959544</v>
      </c>
      <c r="I34" s="107">
        <f t="shared" si="3"/>
        <v>3.888512667219669</v>
      </c>
    </row>
    <row r="35" spans="1:9" ht="14.25">
      <c r="A35" s="121" t="s">
        <v>16</v>
      </c>
      <c r="B35" s="110">
        <v>479401.10391</v>
      </c>
      <c r="C35" s="110">
        <v>511455.12032</v>
      </c>
      <c r="D35" s="124">
        <f t="shared" si="0"/>
        <v>6.6862625364370505</v>
      </c>
      <c r="E35" s="124">
        <f t="shared" si="2"/>
        <v>4.6388520247468765</v>
      </c>
      <c r="F35" s="110">
        <v>6303459.023</v>
      </c>
      <c r="G35" s="110">
        <v>6399263.066319999</v>
      </c>
      <c r="H35" s="107">
        <f t="shared" si="1"/>
        <v>1.5198646167196515</v>
      </c>
      <c r="I35" s="107">
        <f t="shared" si="3"/>
        <v>4.627313638253364</v>
      </c>
    </row>
    <row r="36" spans="1:9" ht="14.25">
      <c r="A36" s="121" t="s">
        <v>136</v>
      </c>
      <c r="B36" s="110">
        <v>1223470.77712</v>
      </c>
      <c r="C36" s="110">
        <v>1163419.27984</v>
      </c>
      <c r="D36" s="124">
        <f t="shared" si="0"/>
        <v>-4.908290283921515</v>
      </c>
      <c r="E36" s="124">
        <f t="shared" si="2"/>
        <v>10.552108420654116</v>
      </c>
      <c r="F36" s="110">
        <v>15549494.616</v>
      </c>
      <c r="G36" s="110">
        <v>15503698.434839997</v>
      </c>
      <c r="H36" s="107">
        <f t="shared" si="1"/>
        <v>-0.2945187756319742</v>
      </c>
      <c r="I36" s="107">
        <f t="shared" si="3"/>
        <v>11.210740122324427</v>
      </c>
    </row>
    <row r="37" spans="1:9" ht="14.25">
      <c r="A37" s="122" t="s">
        <v>145</v>
      </c>
      <c r="B37" s="110">
        <v>207853.90355</v>
      </c>
      <c r="C37" s="110">
        <v>235550.69722</v>
      </c>
      <c r="D37" s="124">
        <f t="shared" si="0"/>
        <v>13.325125579533537</v>
      </c>
      <c r="E37" s="124">
        <f t="shared" si="2"/>
        <v>2.1364236769120226</v>
      </c>
      <c r="F37" s="110">
        <v>3145118.0509999995</v>
      </c>
      <c r="G37" s="110">
        <v>3129921.0332200006</v>
      </c>
      <c r="H37" s="107">
        <f t="shared" si="1"/>
        <v>-0.4831938748743314</v>
      </c>
      <c r="I37" s="107">
        <f t="shared" si="3"/>
        <v>2.2632490856488148</v>
      </c>
    </row>
    <row r="38" spans="1:9" ht="14.25">
      <c r="A38" s="121" t="s">
        <v>144</v>
      </c>
      <c r="B38" s="110">
        <v>270966.10075</v>
      </c>
      <c r="C38" s="110">
        <v>155320.17252</v>
      </c>
      <c r="D38" s="124">
        <f t="shared" si="0"/>
        <v>-42.67911296280481</v>
      </c>
      <c r="E38" s="124">
        <f t="shared" si="2"/>
        <v>1.4087400206838077</v>
      </c>
      <c r="F38" s="110">
        <v>1646326.1319999998</v>
      </c>
      <c r="G38" s="110">
        <v>1967285.11052</v>
      </c>
      <c r="H38" s="107">
        <f t="shared" si="1"/>
        <v>19.49546765257811</v>
      </c>
      <c r="I38" s="107">
        <f t="shared" si="3"/>
        <v>1.4225458662815909</v>
      </c>
    </row>
    <row r="39" spans="1:9" ht="14.25">
      <c r="A39" s="121" t="s">
        <v>151</v>
      </c>
      <c r="B39" s="110">
        <v>59875.49588</v>
      </c>
      <c r="C39" s="110">
        <v>72913.81145</v>
      </c>
      <c r="D39" s="124">
        <f>(C39-B39)/B39*100</f>
        <v>21.77571204776466</v>
      </c>
      <c r="E39" s="124">
        <f t="shared" si="2"/>
        <v>0.6613217239182618</v>
      </c>
      <c r="F39" s="110">
        <v>900123.706</v>
      </c>
      <c r="G39" s="110">
        <v>1275408.90245</v>
      </c>
      <c r="H39" s="107">
        <f t="shared" si="1"/>
        <v>41.69262446355345</v>
      </c>
      <c r="I39" s="107">
        <f t="shared" si="3"/>
        <v>0.9222494758369917</v>
      </c>
    </row>
    <row r="40" spans="1:9" ht="14.25">
      <c r="A40" s="121" t="s">
        <v>152</v>
      </c>
      <c r="B40" s="110">
        <v>255863.97707</v>
      </c>
      <c r="C40" s="110">
        <v>277260.32976</v>
      </c>
      <c r="D40" s="124">
        <f>(C40-B40)/B40*100</f>
        <v>8.362393540121642</v>
      </c>
      <c r="E40" s="124">
        <f t="shared" si="2"/>
        <v>2.514726299512751</v>
      </c>
      <c r="F40" s="110">
        <v>3798213.756</v>
      </c>
      <c r="G40" s="110">
        <v>3819314.6007600008</v>
      </c>
      <c r="H40" s="107">
        <f t="shared" si="1"/>
        <v>0.5555465309625587</v>
      </c>
      <c r="I40" s="107">
        <f t="shared" si="3"/>
        <v>2.761750276198631</v>
      </c>
    </row>
    <row r="41" spans="1:9" ht="14.25">
      <c r="A41" s="121" t="s">
        <v>79</v>
      </c>
      <c r="B41" s="110">
        <v>5625.44332</v>
      </c>
      <c r="C41" s="110">
        <v>7151.90596</v>
      </c>
      <c r="D41" s="124">
        <f t="shared" si="0"/>
        <v>27.13497502628823</v>
      </c>
      <c r="E41" s="124">
        <f t="shared" si="2"/>
        <v>0.06486714498544421</v>
      </c>
      <c r="F41" s="110">
        <v>74598.87599999999</v>
      </c>
      <c r="G41" s="110">
        <v>83977.48096</v>
      </c>
      <c r="H41" s="107">
        <f t="shared" si="1"/>
        <v>12.572045938064822</v>
      </c>
      <c r="I41" s="107">
        <f t="shared" si="3"/>
        <v>0.06072420197843739</v>
      </c>
    </row>
    <row r="42" spans="1:9" ht="15.75">
      <c r="A42" s="123" t="s">
        <v>17</v>
      </c>
      <c r="B42" s="109">
        <v>271584.2629</v>
      </c>
      <c r="C42" s="109">
        <v>395902.6259</v>
      </c>
      <c r="D42" s="125">
        <f t="shared" si="0"/>
        <v>45.77524546986556</v>
      </c>
      <c r="E42" s="125">
        <f t="shared" si="2"/>
        <v>3.5908012742345083</v>
      </c>
      <c r="F42" s="109">
        <v>3840481.427</v>
      </c>
      <c r="G42" s="109">
        <v>4305807.4769</v>
      </c>
      <c r="H42" s="108">
        <f t="shared" si="1"/>
        <v>12.116346836846711</v>
      </c>
      <c r="I42" s="108">
        <f t="shared" si="3"/>
        <v>3.1135337702268404</v>
      </c>
    </row>
    <row r="43" spans="1:9" ht="14.25">
      <c r="A43" s="121" t="s">
        <v>82</v>
      </c>
      <c r="B43" s="110">
        <v>271584.2629</v>
      </c>
      <c r="C43" s="110">
        <v>395902.6259</v>
      </c>
      <c r="D43" s="124">
        <f t="shared" si="0"/>
        <v>45.77524546986556</v>
      </c>
      <c r="E43" s="124">
        <f t="shared" si="2"/>
        <v>3.5908012742345083</v>
      </c>
      <c r="F43" s="110">
        <v>3840481.427</v>
      </c>
      <c r="G43" s="110">
        <v>4305807.4769</v>
      </c>
      <c r="H43" s="107">
        <f t="shared" si="1"/>
        <v>12.116346836846711</v>
      </c>
      <c r="I43" s="107">
        <f t="shared" si="3"/>
        <v>3.1135337702268404</v>
      </c>
    </row>
    <row r="44" spans="1:9" ht="20.25">
      <c r="A44" s="134" t="s">
        <v>170</v>
      </c>
      <c r="B44" s="135">
        <v>10441253.87414</v>
      </c>
      <c r="C44" s="135">
        <v>11025467.45599</v>
      </c>
      <c r="D44" s="136">
        <f t="shared" si="0"/>
        <v>5.595243530060405</v>
      </c>
      <c r="E44" s="136">
        <f t="shared" si="2"/>
        <v>100</v>
      </c>
      <c r="F44" s="135">
        <v>134005088.39199999</v>
      </c>
      <c r="G44" s="135">
        <v>138293264.00999</v>
      </c>
      <c r="H44" s="137">
        <f>(G44-F44)/F44*100</f>
        <v>3.2000095440002845</v>
      </c>
      <c r="I44" s="138">
        <f t="shared" si="3"/>
        <v>100</v>
      </c>
    </row>
    <row r="45" spans="1:9" ht="15.75">
      <c r="A45" s="131" t="s">
        <v>122</v>
      </c>
      <c r="B45" s="111"/>
      <c r="C45" s="111"/>
      <c r="D45" s="130"/>
      <c r="E45" s="130"/>
      <c r="F45" s="132">
        <f>(F46-F44)</f>
        <v>1699844.55400002</v>
      </c>
      <c r="G45" s="132">
        <f>(G46-G44)</f>
        <v>14943829.597000003</v>
      </c>
      <c r="H45" s="133">
        <f t="shared" si="1"/>
        <v>779.1291863620505</v>
      </c>
      <c r="I45" s="133">
        <f>G45/G$46*100</f>
        <v>9.752096731439398</v>
      </c>
    </row>
    <row r="46" spans="1:9" s="71" customFormat="1" ht="22.5" customHeight="1">
      <c r="A46" s="120" t="s">
        <v>171</v>
      </c>
      <c r="B46" s="143">
        <v>10441253.87414</v>
      </c>
      <c r="C46" s="143">
        <v>11025467.45599</v>
      </c>
      <c r="D46" s="144">
        <f>(C46-B46)/B46*100</f>
        <v>5.595243530060405</v>
      </c>
      <c r="E46" s="144">
        <f t="shared" si="2"/>
        <v>100</v>
      </c>
      <c r="F46" s="143">
        <v>135704932.946</v>
      </c>
      <c r="G46" s="143">
        <v>153237093.60699</v>
      </c>
      <c r="H46" s="145">
        <f t="shared" si="1"/>
        <v>12.919324508244983</v>
      </c>
      <c r="I46" s="146">
        <f>G46/G$46*100</f>
        <v>100</v>
      </c>
    </row>
    <row r="47" spans="6:7" ht="20.25" customHeight="1" hidden="1">
      <c r="F47" s="113">
        <v>134018670.49699998</v>
      </c>
      <c r="G47" s="113">
        <v>136770401.61351</v>
      </c>
    </row>
    <row r="48" ht="19.5" customHeight="1"/>
    <row r="49" ht="24" customHeight="1">
      <c r="A49" s="105" t="s">
        <v>125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159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204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9">
      <selection activeCell="C60" sqref="C6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7" t="s">
        <v>115</v>
      </c>
      <c r="C1" s="148" t="s">
        <v>20</v>
      </c>
      <c r="D1" s="148" t="s">
        <v>21</v>
      </c>
      <c r="E1" s="148" t="s">
        <v>22</v>
      </c>
      <c r="F1" s="148" t="s">
        <v>23</v>
      </c>
      <c r="G1" s="148" t="s">
        <v>24</v>
      </c>
      <c r="H1" s="148" t="s">
        <v>25</v>
      </c>
      <c r="I1" s="148" t="s">
        <v>26</v>
      </c>
      <c r="J1" s="148" t="s">
        <v>27</v>
      </c>
      <c r="K1" s="148" t="s">
        <v>28</v>
      </c>
      <c r="L1" s="148" t="s">
        <v>0</v>
      </c>
      <c r="M1" s="148" t="s">
        <v>29</v>
      </c>
      <c r="N1" s="148" t="s">
        <v>30</v>
      </c>
      <c r="O1" s="149" t="s">
        <v>19</v>
      </c>
    </row>
    <row r="2" spans="1:15" s="47" customFormat="1" ht="16.5" thickBot="1" thickTop="1">
      <c r="A2" s="20">
        <v>2013</v>
      </c>
      <c r="B2" s="150" t="s">
        <v>2</v>
      </c>
      <c r="C2" s="62">
        <v>1707266.526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51">
        <f aca="true" t="shared" si="0" ref="O2:O7">SUM(C2:N2)</f>
        <v>1707266.526</v>
      </c>
    </row>
    <row r="3" spans="1:15" ht="16.5" thickBot="1" thickTop="1">
      <c r="A3" s="46">
        <v>2012</v>
      </c>
      <c r="B3" s="150" t="s">
        <v>2</v>
      </c>
      <c r="C3" s="62">
        <v>1507333.744</v>
      </c>
      <c r="D3" s="62">
        <v>1533665.181</v>
      </c>
      <c r="E3" s="62">
        <v>1656587.572</v>
      </c>
      <c r="F3" s="62">
        <v>1491555.575</v>
      </c>
      <c r="G3" s="62">
        <v>1536933</v>
      </c>
      <c r="H3" s="62">
        <v>1520736.889</v>
      </c>
      <c r="I3" s="62">
        <v>1413662.366</v>
      </c>
      <c r="J3" s="62">
        <v>1344731.358</v>
      </c>
      <c r="K3" s="62">
        <v>1628757.46</v>
      </c>
      <c r="L3" s="62">
        <v>1697350.769</v>
      </c>
      <c r="M3" s="62">
        <v>1982153.684</v>
      </c>
      <c r="N3" s="62">
        <v>1844655.563</v>
      </c>
      <c r="O3" s="151">
        <f t="shared" si="0"/>
        <v>19158123.161</v>
      </c>
    </row>
    <row r="4" spans="1:15" s="47" customFormat="1" ht="16.5" thickBot="1" thickTop="1">
      <c r="A4" s="20">
        <v>2013</v>
      </c>
      <c r="B4" s="152" t="s">
        <v>46</v>
      </c>
      <c r="C4" s="22">
        <v>502330.725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51">
        <f t="shared" si="0"/>
        <v>502330.725</v>
      </c>
    </row>
    <row r="5" spans="1:15" ht="15.75" thickTop="1">
      <c r="A5" s="46">
        <v>2012</v>
      </c>
      <c r="B5" s="152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51">
        <f t="shared" si="0"/>
        <v>5887660.054</v>
      </c>
    </row>
    <row r="6" spans="1:15" s="47" customFormat="1" ht="15">
      <c r="A6" s="20">
        <v>2013</v>
      </c>
      <c r="B6" s="152" t="s">
        <v>47</v>
      </c>
      <c r="C6" s="22">
        <v>224494.224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53">
        <f t="shared" si="0"/>
        <v>224494.224</v>
      </c>
    </row>
    <row r="7" spans="1:15" ht="15">
      <c r="A7" s="46">
        <v>2012</v>
      </c>
      <c r="B7" s="152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53">
        <f t="shared" si="0"/>
        <v>2184806.5439999998</v>
      </c>
    </row>
    <row r="8" spans="1:15" s="47" customFormat="1" ht="15">
      <c r="A8" s="20">
        <v>2013</v>
      </c>
      <c r="B8" s="152" t="s">
        <v>48</v>
      </c>
      <c r="C8" s="22">
        <v>95713.58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53">
        <f aca="true" t="shared" si="1" ref="O8:O61">SUM(C8:N8)</f>
        <v>95713.58</v>
      </c>
    </row>
    <row r="9" spans="1:15" ht="15">
      <c r="A9" s="46">
        <v>2012</v>
      </c>
      <c r="B9" s="152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53">
        <f t="shared" si="1"/>
        <v>1262118.7310000001</v>
      </c>
    </row>
    <row r="10" spans="1:15" s="47" customFormat="1" ht="15">
      <c r="A10" s="20">
        <v>2013</v>
      </c>
      <c r="B10" s="152" t="s">
        <v>49</v>
      </c>
      <c r="C10" s="22">
        <v>107376.214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53">
        <f t="shared" si="1"/>
        <v>107376.214</v>
      </c>
    </row>
    <row r="11" spans="1:15" ht="15">
      <c r="A11" s="46">
        <v>2012</v>
      </c>
      <c r="B11" s="152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53">
        <f t="shared" si="1"/>
        <v>1367594.059</v>
      </c>
    </row>
    <row r="12" spans="1:15" s="47" customFormat="1" ht="15">
      <c r="A12" s="20">
        <v>2013</v>
      </c>
      <c r="B12" s="152" t="s">
        <v>50</v>
      </c>
      <c r="C12" s="22">
        <v>178964.89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3">
        <f t="shared" si="1"/>
        <v>178964.89</v>
      </c>
    </row>
    <row r="13" spans="1:15" ht="15">
      <c r="A13" s="46">
        <v>2012</v>
      </c>
      <c r="B13" s="152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53">
        <f t="shared" si="1"/>
        <v>1805461.43</v>
      </c>
    </row>
    <row r="14" spans="1:15" s="47" customFormat="1" ht="15">
      <c r="A14" s="20">
        <v>2013</v>
      </c>
      <c r="B14" s="152" t="s">
        <v>51</v>
      </c>
      <c r="C14" s="22">
        <v>44861.971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3">
        <f t="shared" si="1"/>
        <v>44861.971</v>
      </c>
    </row>
    <row r="15" spans="1:15" ht="15">
      <c r="A15" s="46">
        <v>2012</v>
      </c>
      <c r="B15" s="152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53">
        <f t="shared" si="1"/>
        <v>201552.397</v>
      </c>
    </row>
    <row r="16" spans="1:15" ht="15">
      <c r="A16" s="20">
        <v>2013</v>
      </c>
      <c r="B16" s="152" t="s">
        <v>158</v>
      </c>
      <c r="C16" s="22">
        <v>66731.807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53">
        <f t="shared" si="1"/>
        <v>66731.807</v>
      </c>
    </row>
    <row r="17" spans="1:15" ht="15">
      <c r="A17" s="46">
        <v>2012</v>
      </c>
      <c r="B17" s="152" t="s">
        <v>158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53">
        <f t="shared" si="1"/>
        <v>845710.993</v>
      </c>
    </row>
    <row r="18" spans="1:15" ht="15">
      <c r="A18" s="20">
        <v>2013</v>
      </c>
      <c r="B18" s="152" t="s">
        <v>127</v>
      </c>
      <c r="C18" s="22">
        <v>5252.546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3">
        <f t="shared" si="1"/>
        <v>5252.546</v>
      </c>
    </row>
    <row r="19" spans="1:15" ht="15">
      <c r="A19" s="46">
        <v>2012</v>
      </c>
      <c r="B19" s="152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53">
        <f t="shared" si="1"/>
        <v>73176.65400000001</v>
      </c>
    </row>
    <row r="20" spans="1:15" ht="15">
      <c r="A20" s="20">
        <v>2013</v>
      </c>
      <c r="B20" s="152" t="s">
        <v>110</v>
      </c>
      <c r="C20" s="22">
        <v>171562.887</v>
      </c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3">
        <f t="shared" si="1"/>
        <v>171562.887</v>
      </c>
    </row>
    <row r="21" spans="1:15" ht="15">
      <c r="A21" s="46">
        <v>2012</v>
      </c>
      <c r="B21" s="152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53">
        <f t="shared" si="1"/>
        <v>1664276.5020000003</v>
      </c>
    </row>
    <row r="22" spans="1:15" ht="15">
      <c r="A22" s="20">
        <v>2013</v>
      </c>
      <c r="B22" s="152" t="s">
        <v>52</v>
      </c>
      <c r="C22" s="22">
        <v>309977.681</v>
      </c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53">
        <f t="shared" si="1"/>
        <v>309977.681</v>
      </c>
    </row>
    <row r="23" spans="1:15" ht="15">
      <c r="A23" s="46">
        <v>2012</v>
      </c>
      <c r="B23" s="152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53">
        <f t="shared" si="1"/>
        <v>3865765.7980000004</v>
      </c>
    </row>
    <row r="24" spans="1:15" ht="15">
      <c r="A24" s="20">
        <v>2013</v>
      </c>
      <c r="B24" s="150" t="s">
        <v>10</v>
      </c>
      <c r="C24" s="21">
        <v>8922298.304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3">
        <f t="shared" si="1"/>
        <v>8922298.304</v>
      </c>
    </row>
    <row r="25" spans="1:15" ht="15">
      <c r="A25" s="46">
        <v>2012</v>
      </c>
      <c r="B25" s="150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53">
        <f t="shared" si="1"/>
        <v>114370279.116</v>
      </c>
    </row>
    <row r="26" spans="1:15" ht="15">
      <c r="A26" s="20">
        <v>2013</v>
      </c>
      <c r="B26" s="152" t="s">
        <v>53</v>
      </c>
      <c r="C26" s="22">
        <v>684782.939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53">
        <f t="shared" si="1"/>
        <v>684782.939</v>
      </c>
    </row>
    <row r="27" spans="1:15" ht="15">
      <c r="A27" s="46">
        <v>2012</v>
      </c>
      <c r="B27" s="152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53">
        <f t="shared" si="1"/>
        <v>7849701.603999998</v>
      </c>
    </row>
    <row r="28" spans="1:15" ht="15">
      <c r="A28" s="20">
        <v>2013</v>
      </c>
      <c r="B28" s="152" t="s">
        <v>54</v>
      </c>
      <c r="C28" s="22">
        <v>115561.186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53">
        <f t="shared" si="1"/>
        <v>115561.186</v>
      </c>
    </row>
    <row r="29" spans="1:15" ht="15">
      <c r="A29" s="46">
        <v>2012</v>
      </c>
      <c r="B29" s="152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53">
        <f t="shared" si="1"/>
        <v>1605069.0729999996</v>
      </c>
    </row>
    <row r="30" spans="1:15" s="47" customFormat="1" ht="15">
      <c r="A30" s="20">
        <v>2013</v>
      </c>
      <c r="B30" s="152" t="s">
        <v>55</v>
      </c>
      <c r="C30" s="22">
        <v>166895.076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3">
        <f t="shared" si="1"/>
        <v>166895.076</v>
      </c>
    </row>
    <row r="31" spans="1:15" ht="15">
      <c r="A31" s="46">
        <v>2012</v>
      </c>
      <c r="B31" s="152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53">
        <f t="shared" si="1"/>
        <v>2011941.1270000003</v>
      </c>
    </row>
    <row r="32" spans="1:15" ht="15">
      <c r="A32" s="20">
        <v>2013</v>
      </c>
      <c r="B32" s="152" t="s">
        <v>80</v>
      </c>
      <c r="C32" s="22">
        <v>1316037.785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153">
        <f t="shared" si="1"/>
        <v>1316037.785</v>
      </c>
    </row>
    <row r="33" spans="1:15" ht="15">
      <c r="A33" s="46">
        <v>2012</v>
      </c>
      <c r="B33" s="152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53">
        <f t="shared" si="1"/>
        <v>17542394.407</v>
      </c>
    </row>
    <row r="34" spans="1:15" ht="15">
      <c r="A34" s="20">
        <v>2013</v>
      </c>
      <c r="B34" s="152" t="s">
        <v>56</v>
      </c>
      <c r="C34" s="22">
        <v>1406266.351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3">
        <f t="shared" si="1"/>
        <v>1406266.351</v>
      </c>
    </row>
    <row r="35" spans="1:15" ht="15">
      <c r="A35" s="46">
        <v>2012</v>
      </c>
      <c r="B35" s="152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53">
        <f t="shared" si="1"/>
        <v>16088098.563999997</v>
      </c>
    </row>
    <row r="36" spans="1:15" ht="15">
      <c r="A36" s="20">
        <v>2013</v>
      </c>
      <c r="B36" s="152" t="s">
        <v>118</v>
      </c>
      <c r="C36" s="22">
        <v>1491467.499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3">
        <f t="shared" si="1"/>
        <v>1491467.499</v>
      </c>
    </row>
    <row r="37" spans="1:15" ht="15">
      <c r="A37" s="46">
        <v>2012</v>
      </c>
      <c r="B37" s="152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53">
        <f t="shared" si="1"/>
        <v>19063426.772</v>
      </c>
    </row>
    <row r="38" spans="1:15" ht="15">
      <c r="A38" s="20">
        <v>2013</v>
      </c>
      <c r="B38" s="152" t="s">
        <v>121</v>
      </c>
      <c r="C38" s="22">
        <v>48952.629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3">
        <f t="shared" si="1"/>
        <v>48952.629</v>
      </c>
    </row>
    <row r="39" spans="1:15" ht="15">
      <c r="A39" s="46">
        <v>2012</v>
      </c>
      <c r="B39" s="152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53">
        <f t="shared" si="1"/>
        <v>811245.7660000002</v>
      </c>
    </row>
    <row r="40" spans="1:15" ht="15">
      <c r="A40" s="20">
        <v>2013</v>
      </c>
      <c r="B40" s="152" t="s">
        <v>111</v>
      </c>
      <c r="C40" s="22">
        <v>833645.579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3">
        <f t="shared" si="1"/>
        <v>833645.579</v>
      </c>
    </row>
    <row r="41" spans="1:15" ht="15">
      <c r="A41" s="46">
        <v>2012</v>
      </c>
      <c r="B41" s="152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53">
        <f t="shared" si="1"/>
        <v>11811672.968999999</v>
      </c>
    </row>
    <row r="42" spans="1:15" ht="15">
      <c r="A42" s="20">
        <v>2013</v>
      </c>
      <c r="B42" s="152" t="s">
        <v>57</v>
      </c>
      <c r="C42" s="22">
        <v>435617.945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53">
        <f t="shared" si="1"/>
        <v>435617.945</v>
      </c>
    </row>
    <row r="43" spans="1:15" ht="15">
      <c r="A43" s="46">
        <v>2012</v>
      </c>
      <c r="B43" s="152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53">
        <f t="shared" si="1"/>
        <v>5327523.591999999</v>
      </c>
    </row>
    <row r="44" spans="1:15" ht="15">
      <c r="A44" s="20">
        <v>2013</v>
      </c>
      <c r="B44" s="152" t="s">
        <v>81</v>
      </c>
      <c r="C44" s="22">
        <v>511455.12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53">
        <f t="shared" si="1"/>
        <v>511455.12</v>
      </c>
    </row>
    <row r="45" spans="1:15" ht="15">
      <c r="A45" s="46">
        <v>2012</v>
      </c>
      <c r="B45" s="152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53">
        <f t="shared" si="1"/>
        <v>6367209.05</v>
      </c>
    </row>
    <row r="46" spans="1:15" ht="15">
      <c r="A46" s="20">
        <v>2013</v>
      </c>
      <c r="B46" s="152" t="s">
        <v>134</v>
      </c>
      <c r="C46" s="22">
        <v>1163419.28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53">
        <f t="shared" si="1"/>
        <v>1163419.28</v>
      </c>
    </row>
    <row r="47" spans="1:15" ht="15">
      <c r="A47" s="46">
        <v>2012</v>
      </c>
      <c r="B47" s="152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53">
        <f t="shared" si="1"/>
        <v>15563898.467999998</v>
      </c>
    </row>
    <row r="48" spans="1:15" ht="15">
      <c r="A48" s="20">
        <v>2013</v>
      </c>
      <c r="B48" s="152" t="s">
        <v>143</v>
      </c>
      <c r="C48" s="22">
        <v>235550.697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3">
        <f t="shared" si="1"/>
        <v>235550.697</v>
      </c>
    </row>
    <row r="49" spans="1:15" ht="15">
      <c r="A49" s="46">
        <v>2012</v>
      </c>
      <c r="B49" s="152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53">
        <f t="shared" si="1"/>
        <v>3102249.5000000005</v>
      </c>
    </row>
    <row r="50" spans="1:15" ht="15">
      <c r="A50" s="20">
        <v>2013</v>
      </c>
      <c r="B50" s="152" t="s">
        <v>142</v>
      </c>
      <c r="C50" s="22">
        <v>155320.173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3">
        <f t="shared" si="1"/>
        <v>155320.173</v>
      </c>
    </row>
    <row r="51" spans="1:15" ht="15">
      <c r="A51" s="46">
        <v>2012</v>
      </c>
      <c r="B51" s="152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53">
        <f t="shared" si="1"/>
        <v>2083084.2319999998</v>
      </c>
    </row>
    <row r="52" spans="1:15" ht="15">
      <c r="A52" s="20">
        <v>2013</v>
      </c>
      <c r="B52" s="152" t="s">
        <v>157</v>
      </c>
      <c r="C52" s="22">
        <v>72913.811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53">
        <f t="shared" si="1"/>
        <v>72913.811</v>
      </c>
    </row>
    <row r="53" spans="1:15" ht="15">
      <c r="A53" s="46">
        <v>2012</v>
      </c>
      <c r="B53" s="152" t="s">
        <v>157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53">
        <f t="shared" si="1"/>
        <v>1262370.587</v>
      </c>
    </row>
    <row r="54" spans="1:15" ht="15">
      <c r="A54" s="20">
        <v>2013</v>
      </c>
      <c r="B54" s="152" t="s">
        <v>153</v>
      </c>
      <c r="C54" s="22">
        <v>277260.33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53">
        <f t="shared" si="1"/>
        <v>277260.33</v>
      </c>
    </row>
    <row r="55" spans="1:15" ht="15">
      <c r="A55" s="46">
        <v>2012</v>
      </c>
      <c r="B55" s="152" t="s">
        <v>153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53">
        <f t="shared" si="1"/>
        <v>3797942.3890000004</v>
      </c>
    </row>
    <row r="56" spans="1:15" ht="15">
      <c r="A56" s="20">
        <v>2013</v>
      </c>
      <c r="B56" s="152" t="s">
        <v>58</v>
      </c>
      <c r="C56" s="22">
        <v>7151.906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53">
        <f t="shared" si="1"/>
        <v>7151.906</v>
      </c>
    </row>
    <row r="57" spans="1:15" ht="15">
      <c r="A57" s="46">
        <v>2012</v>
      </c>
      <c r="B57" s="152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53">
        <f t="shared" si="1"/>
        <v>82451.01800000001</v>
      </c>
    </row>
    <row r="58" spans="1:15" ht="15">
      <c r="A58" s="20">
        <v>2013</v>
      </c>
      <c r="B58" s="150" t="s">
        <v>17</v>
      </c>
      <c r="C58" s="22">
        <v>395902.626</v>
      </c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3">
        <f t="shared" si="1"/>
        <v>395902.626</v>
      </c>
    </row>
    <row r="59" spans="1:15" ht="15">
      <c r="A59" s="46">
        <v>2012</v>
      </c>
      <c r="B59" s="150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53">
        <f t="shared" si="1"/>
        <v>4181526.4130000006</v>
      </c>
    </row>
    <row r="60" spans="1:15" ht="15">
      <c r="A60" s="20">
        <v>2013</v>
      </c>
      <c r="B60" s="152" t="s">
        <v>59</v>
      </c>
      <c r="C60" s="22">
        <v>395902.626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3">
        <f t="shared" si="1"/>
        <v>395902.626</v>
      </c>
    </row>
    <row r="61" spans="1:15" ht="15.75" thickBot="1">
      <c r="A61" s="46">
        <v>2012</v>
      </c>
      <c r="B61" s="152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53">
        <f t="shared" si="1"/>
        <v>4181526.4130000006</v>
      </c>
    </row>
    <row r="62" spans="1:15" s="104" customFormat="1" ht="15" customHeight="1" thickBot="1">
      <c r="A62" s="102">
        <v>2002</v>
      </c>
      <c r="B62" s="154" t="s">
        <v>18</v>
      </c>
      <c r="C62" s="103">
        <v>2607319.6610000003</v>
      </c>
      <c r="D62" s="103">
        <v>2383772.9540000013</v>
      </c>
      <c r="E62" s="103">
        <v>2918943.521000001</v>
      </c>
      <c r="F62" s="103">
        <v>2742857.9220000007</v>
      </c>
      <c r="G62" s="103">
        <v>3000325.242999999</v>
      </c>
      <c r="H62" s="103">
        <v>2770693.8810000005</v>
      </c>
      <c r="I62" s="103">
        <v>3103851.862000001</v>
      </c>
      <c r="J62" s="103">
        <v>2975888.974000001</v>
      </c>
      <c r="K62" s="103">
        <v>3218206.861000001</v>
      </c>
      <c r="L62" s="103">
        <v>3501128.02</v>
      </c>
      <c r="M62" s="103">
        <v>3593604.8959999993</v>
      </c>
      <c r="N62" s="103">
        <v>3242495.233999999</v>
      </c>
      <c r="O62" s="155">
        <f aca="true" t="shared" si="2" ref="O62:O69">SUM(C62:N62)</f>
        <v>36059089.029</v>
      </c>
    </row>
    <row r="63" spans="1:15" s="104" customFormat="1" ht="15" customHeight="1" thickBot="1">
      <c r="A63" s="102">
        <v>2003</v>
      </c>
      <c r="B63" s="154" t="s">
        <v>18</v>
      </c>
      <c r="C63" s="103">
        <v>3533705.5820000004</v>
      </c>
      <c r="D63" s="103">
        <v>2923460.39</v>
      </c>
      <c r="E63" s="103">
        <v>3908255.9910000004</v>
      </c>
      <c r="F63" s="103">
        <v>3662183.449000002</v>
      </c>
      <c r="G63" s="103">
        <v>3860471.3</v>
      </c>
      <c r="H63" s="103">
        <v>3796113.5220000003</v>
      </c>
      <c r="I63" s="103">
        <v>4236114.264</v>
      </c>
      <c r="J63" s="103">
        <v>3828726.17</v>
      </c>
      <c r="K63" s="103">
        <v>4114677.5230000005</v>
      </c>
      <c r="L63" s="103">
        <v>4824388.259000002</v>
      </c>
      <c r="M63" s="103">
        <v>3969697.458000001</v>
      </c>
      <c r="N63" s="103">
        <v>4595042.393999998</v>
      </c>
      <c r="O63" s="155">
        <f t="shared" si="2"/>
        <v>47252836.302000016</v>
      </c>
    </row>
    <row r="64" spans="1:15" s="104" customFormat="1" ht="15" customHeight="1" thickBot="1">
      <c r="A64" s="102">
        <v>2004</v>
      </c>
      <c r="B64" s="154" t="s">
        <v>18</v>
      </c>
      <c r="C64" s="103">
        <v>4619660.84</v>
      </c>
      <c r="D64" s="103">
        <v>3664503.0430000005</v>
      </c>
      <c r="E64" s="103">
        <v>5218042.176999998</v>
      </c>
      <c r="F64" s="103">
        <v>5072462.993999997</v>
      </c>
      <c r="G64" s="103">
        <v>5170061.604999999</v>
      </c>
      <c r="H64" s="103">
        <v>5284383.285999999</v>
      </c>
      <c r="I64" s="103">
        <v>5632138.798</v>
      </c>
      <c r="J64" s="103">
        <v>4707491.283999999</v>
      </c>
      <c r="K64" s="103">
        <v>5656283.520999999</v>
      </c>
      <c r="L64" s="103">
        <v>5867342.121</v>
      </c>
      <c r="M64" s="103">
        <v>5733908.976</v>
      </c>
      <c r="N64" s="103">
        <v>6540874.174999999</v>
      </c>
      <c r="O64" s="155">
        <f t="shared" si="2"/>
        <v>63167152.81999999</v>
      </c>
    </row>
    <row r="65" spans="1:15" s="104" customFormat="1" ht="15" customHeight="1" thickBot="1">
      <c r="A65" s="102">
        <v>2005</v>
      </c>
      <c r="B65" s="154" t="s">
        <v>18</v>
      </c>
      <c r="C65" s="103">
        <v>4997279.724</v>
      </c>
      <c r="D65" s="103">
        <v>5651741.2519999975</v>
      </c>
      <c r="E65" s="103">
        <v>6591859.217999999</v>
      </c>
      <c r="F65" s="103">
        <v>6128131.877999999</v>
      </c>
      <c r="G65" s="103">
        <v>5977226.217</v>
      </c>
      <c r="H65" s="103">
        <v>6038534.367</v>
      </c>
      <c r="I65" s="103">
        <v>5763466.353000001</v>
      </c>
      <c r="J65" s="103">
        <v>5552867.211999998</v>
      </c>
      <c r="K65" s="103">
        <v>6814268.940999999</v>
      </c>
      <c r="L65" s="103">
        <v>6772178.569</v>
      </c>
      <c r="M65" s="103">
        <v>5942575.782000001</v>
      </c>
      <c r="N65" s="103">
        <v>7246278.630000002</v>
      </c>
      <c r="O65" s="155">
        <f t="shared" si="2"/>
        <v>73476408.14299999</v>
      </c>
    </row>
    <row r="66" spans="1:15" s="104" customFormat="1" ht="15" customHeight="1" thickBot="1">
      <c r="A66" s="102">
        <v>2006</v>
      </c>
      <c r="B66" s="154" t="s">
        <v>18</v>
      </c>
      <c r="C66" s="103">
        <v>5133048.880999998</v>
      </c>
      <c r="D66" s="103">
        <v>6058251.279</v>
      </c>
      <c r="E66" s="103">
        <v>7411101.658999997</v>
      </c>
      <c r="F66" s="103">
        <v>6456090.261000001</v>
      </c>
      <c r="G66" s="103">
        <v>7041543.246999999</v>
      </c>
      <c r="H66" s="103">
        <v>7815434.6219999995</v>
      </c>
      <c r="I66" s="103">
        <v>7067411.478999999</v>
      </c>
      <c r="J66" s="103">
        <v>6811202.410000001</v>
      </c>
      <c r="K66" s="103">
        <v>7606551.095</v>
      </c>
      <c r="L66" s="103">
        <v>6888812.549000001</v>
      </c>
      <c r="M66" s="103">
        <v>8641474.556000004</v>
      </c>
      <c r="N66" s="103">
        <v>8603753.479999999</v>
      </c>
      <c r="O66" s="155">
        <f t="shared" si="2"/>
        <v>85534675.518</v>
      </c>
    </row>
    <row r="67" spans="1:15" s="104" customFormat="1" ht="15" customHeight="1" thickBot="1">
      <c r="A67" s="102">
        <v>2007</v>
      </c>
      <c r="B67" s="154" t="s">
        <v>18</v>
      </c>
      <c r="C67" s="103">
        <v>6564559.7930000005</v>
      </c>
      <c r="D67" s="103">
        <v>7656951.608</v>
      </c>
      <c r="E67" s="103">
        <v>8957851.621000005</v>
      </c>
      <c r="F67" s="103">
        <v>8313312.004999998</v>
      </c>
      <c r="G67" s="103">
        <v>9147620.042000001</v>
      </c>
      <c r="H67" s="103">
        <v>8980247.437</v>
      </c>
      <c r="I67" s="103">
        <v>8937741.591000002</v>
      </c>
      <c r="J67" s="103">
        <v>8736689.092000002</v>
      </c>
      <c r="K67" s="103">
        <v>9038743.896</v>
      </c>
      <c r="L67" s="103">
        <v>9895216.622</v>
      </c>
      <c r="M67" s="103">
        <v>11318798.219999997</v>
      </c>
      <c r="N67" s="103">
        <v>9724017.977000004</v>
      </c>
      <c r="O67" s="155">
        <f t="shared" si="2"/>
        <v>107271749.904</v>
      </c>
    </row>
    <row r="68" spans="1:15" s="104" customFormat="1" ht="15" customHeight="1" thickBot="1">
      <c r="A68" s="102">
        <v>2008</v>
      </c>
      <c r="B68" s="154" t="s">
        <v>18</v>
      </c>
      <c r="C68" s="103">
        <v>10632207.041</v>
      </c>
      <c r="D68" s="103">
        <v>11077899.120000005</v>
      </c>
      <c r="E68" s="103">
        <v>11428587.234000001</v>
      </c>
      <c r="F68" s="103">
        <v>11363963.502999999</v>
      </c>
      <c r="G68" s="103">
        <v>12477968.7</v>
      </c>
      <c r="H68" s="103">
        <v>11770634.384000003</v>
      </c>
      <c r="I68" s="103">
        <v>12595426.862999996</v>
      </c>
      <c r="J68" s="103">
        <v>11046830.086</v>
      </c>
      <c r="K68" s="103">
        <v>12793148.033999996</v>
      </c>
      <c r="L68" s="103">
        <v>9722708.79</v>
      </c>
      <c r="M68" s="103">
        <v>9395872.897000004</v>
      </c>
      <c r="N68" s="103">
        <v>7721948.974000001</v>
      </c>
      <c r="O68" s="155">
        <f t="shared" si="2"/>
        <v>132027195.626</v>
      </c>
    </row>
    <row r="69" spans="1:15" s="104" customFormat="1" ht="15" customHeight="1" thickBot="1">
      <c r="A69" s="102">
        <v>2009</v>
      </c>
      <c r="B69" s="154" t="s">
        <v>18</v>
      </c>
      <c r="C69" s="103">
        <v>7884493.524000002</v>
      </c>
      <c r="D69" s="103">
        <v>8435115.834</v>
      </c>
      <c r="E69" s="103">
        <v>8155485.081</v>
      </c>
      <c r="F69" s="103">
        <v>7561696.282999998</v>
      </c>
      <c r="G69" s="103">
        <v>7346407.528000003</v>
      </c>
      <c r="H69" s="103">
        <v>8329692.782999998</v>
      </c>
      <c r="I69" s="103">
        <v>9055733.670999995</v>
      </c>
      <c r="J69" s="103">
        <v>7839908.841999998</v>
      </c>
      <c r="K69" s="103">
        <v>8480708.387</v>
      </c>
      <c r="L69" s="103">
        <v>10095768.030000005</v>
      </c>
      <c r="M69" s="103">
        <v>8903010.773</v>
      </c>
      <c r="N69" s="103">
        <v>10054591.867</v>
      </c>
      <c r="O69" s="155">
        <f t="shared" si="2"/>
        <v>102142612.603</v>
      </c>
    </row>
    <row r="70" spans="1:15" s="104" customFormat="1" ht="15" customHeight="1" thickBot="1">
      <c r="A70" s="102">
        <v>2010</v>
      </c>
      <c r="B70" s="154" t="s">
        <v>18</v>
      </c>
      <c r="C70" s="103">
        <v>7828748.058</v>
      </c>
      <c r="D70" s="103">
        <v>8263237.814</v>
      </c>
      <c r="E70" s="103">
        <v>9886488.171</v>
      </c>
      <c r="F70" s="103">
        <v>9396006.654</v>
      </c>
      <c r="G70" s="103">
        <v>9799958.117</v>
      </c>
      <c r="H70" s="103">
        <v>9542907.644</v>
      </c>
      <c r="I70" s="103">
        <v>9564682.545</v>
      </c>
      <c r="J70" s="103">
        <v>8523451.973</v>
      </c>
      <c r="K70" s="103">
        <v>8909230.521</v>
      </c>
      <c r="L70" s="103">
        <v>10963586.27</v>
      </c>
      <c r="M70" s="103">
        <v>9382369.718</v>
      </c>
      <c r="N70" s="103">
        <v>11822551.699</v>
      </c>
      <c r="O70" s="155">
        <f>SUM(C70:N70)</f>
        <v>113883219.18399999</v>
      </c>
    </row>
    <row r="71" spans="1:15" s="104" customFormat="1" ht="15" customHeight="1" thickBot="1">
      <c r="A71" s="102">
        <v>2011</v>
      </c>
      <c r="B71" s="154" t="s">
        <v>18</v>
      </c>
      <c r="C71" s="103">
        <v>9551084.639</v>
      </c>
      <c r="D71" s="103">
        <v>10059126.307</v>
      </c>
      <c r="E71" s="103">
        <v>11811085.16</v>
      </c>
      <c r="F71" s="103">
        <v>11873269.447</v>
      </c>
      <c r="G71" s="103">
        <v>10943364.372</v>
      </c>
      <c r="H71" s="103">
        <v>11349953.558</v>
      </c>
      <c r="I71" s="103">
        <v>11860004.271</v>
      </c>
      <c r="J71" s="103">
        <v>11245124.657</v>
      </c>
      <c r="K71" s="103">
        <v>10750626.099</v>
      </c>
      <c r="L71" s="103">
        <v>11907219.297</v>
      </c>
      <c r="M71" s="103">
        <v>11078524.743</v>
      </c>
      <c r="N71" s="103">
        <v>12477486.28</v>
      </c>
      <c r="O71" s="155">
        <f>SUM(C71:N71)</f>
        <v>134906868.83</v>
      </c>
    </row>
    <row r="72" spans="1:15" ht="13.5" thickBot="1">
      <c r="A72" s="102">
        <v>2012</v>
      </c>
      <c r="B72" s="154" t="s">
        <v>18</v>
      </c>
      <c r="C72" s="103">
        <v>10349148.755</v>
      </c>
      <c r="D72" s="103">
        <v>11748751.719</v>
      </c>
      <c r="E72" s="103">
        <v>13209520.084</v>
      </c>
      <c r="F72" s="103">
        <v>12631533.506</v>
      </c>
      <c r="G72" s="103">
        <v>13132969.338</v>
      </c>
      <c r="H72" s="103">
        <v>13233856.408</v>
      </c>
      <c r="I72" s="103">
        <v>12833401.556</v>
      </c>
      <c r="J72" s="103">
        <v>12833952.023</v>
      </c>
      <c r="K72" s="103">
        <v>12960050.39</v>
      </c>
      <c r="L72" s="103">
        <v>13204950.312</v>
      </c>
      <c r="M72" s="103">
        <v>13776361.627</v>
      </c>
      <c r="N72" s="103">
        <v>12646279.188</v>
      </c>
      <c r="O72" s="155">
        <f>SUM(C72:N72)</f>
        <v>152560774.906</v>
      </c>
    </row>
    <row r="73" spans="1:15" ht="12.75">
      <c r="A73" s="102">
        <v>2013</v>
      </c>
      <c r="B73" s="156" t="s">
        <v>18</v>
      </c>
      <c r="C73" s="157">
        <v>11025467.453000002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8">
        <f>SUM(C73:N73)</f>
        <v>11025467.453000002</v>
      </c>
    </row>
    <row r="74" ht="12.75">
      <c r="B74" s="106" t="s">
        <v>125</v>
      </c>
    </row>
    <row r="76" ht="12.75">
      <c r="C76" s="112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70" zoomScaleNormal="70" zoomScalePageLayoutView="0" workbookViewId="0" topLeftCell="A19">
      <selection activeCell="C8" sqref="C8"/>
    </sheetView>
  </sheetViews>
  <sheetFormatPr defaultColWidth="9.140625" defaultRowHeight="12.75"/>
  <cols>
    <col min="1" max="1" width="44.7109375" style="5" customWidth="1"/>
    <col min="2" max="2" width="16.00390625" style="49" customWidth="1"/>
    <col min="3" max="3" width="16.00390625" style="5" customWidth="1"/>
    <col min="4" max="4" width="10.28125" style="5" customWidth="1"/>
    <col min="5" max="5" width="12.7109375" style="5" bestFit="1" customWidth="1"/>
    <col min="6" max="7" width="17.28125" style="5" customWidth="1"/>
    <col min="8" max="9" width="9.57421875" style="5" customWidth="1"/>
    <col min="10" max="16384" width="9.140625" style="5" customWidth="1"/>
  </cols>
  <sheetData>
    <row r="1" spans="2:6" ht="26.25">
      <c r="B1" s="64" t="s">
        <v>163</v>
      </c>
      <c r="C1" s="37"/>
      <c r="D1" s="6"/>
      <c r="F1" s="6"/>
    </row>
    <row r="2" spans="4:6" ht="12.75">
      <c r="D2" s="6"/>
      <c r="F2" s="6"/>
    </row>
    <row r="3" spans="4:6" ht="12.75">
      <c r="D3" s="6"/>
      <c r="F3" s="6"/>
    </row>
    <row r="4" spans="2:6" ht="13.5" thickBot="1">
      <c r="B4" s="50"/>
      <c r="C4" s="6"/>
      <c r="D4" s="6"/>
      <c r="E4" s="6"/>
      <c r="F4" s="6"/>
    </row>
    <row r="5" spans="1:9" ht="27" thickBot="1">
      <c r="A5" s="165" t="s">
        <v>109</v>
      </c>
      <c r="B5" s="166"/>
      <c r="C5" s="166"/>
      <c r="D5" s="166"/>
      <c r="E5" s="166"/>
      <c r="F5" s="166"/>
      <c r="G5" s="166"/>
      <c r="H5" s="166"/>
      <c r="I5" s="166"/>
    </row>
    <row r="6" spans="1:9" ht="19.5" thickBot="1" thickTop="1">
      <c r="A6" s="39"/>
      <c r="B6" s="161" t="s">
        <v>20</v>
      </c>
      <c r="C6" s="162"/>
      <c r="D6" s="162"/>
      <c r="E6" s="164"/>
      <c r="F6" s="161" t="s">
        <v>168</v>
      </c>
      <c r="G6" s="162"/>
      <c r="H6" s="162"/>
      <c r="I6" s="163"/>
    </row>
    <row r="7" spans="1:9" ht="31.5" thickBot="1" thickTop="1">
      <c r="A7" s="40" t="s">
        <v>1</v>
      </c>
      <c r="B7" s="66">
        <v>2012</v>
      </c>
      <c r="C7" s="67">
        <v>2013</v>
      </c>
      <c r="D7" s="68" t="s">
        <v>174</v>
      </c>
      <c r="E7" s="69" t="s">
        <v>175</v>
      </c>
      <c r="F7" s="66">
        <v>2012</v>
      </c>
      <c r="G7" s="67">
        <v>2013</v>
      </c>
      <c r="H7" s="68" t="s">
        <v>174</v>
      </c>
      <c r="I7" s="69" t="s">
        <v>175</v>
      </c>
    </row>
    <row r="8" spans="1:9" ht="18" thickBot="1" thickTop="1">
      <c r="A8" s="51" t="s">
        <v>2</v>
      </c>
      <c r="B8" s="52">
        <f>'SEKTÖR (U S D)'!B8*1.8389</f>
        <v>2771522.6846092236</v>
      </c>
      <c r="C8" s="52">
        <f>'SEKTÖR (U S D)'!C8*1.7639</f>
        <v>3011447.424523479</v>
      </c>
      <c r="D8" s="94">
        <f aca="true" t="shared" si="0" ref="D8:D43">(C8-B8)/B8*100</f>
        <v>8.656784274096024</v>
      </c>
      <c r="E8" s="94">
        <f aca="true" t="shared" si="1" ref="E8:E43">C8/C$46*100</f>
        <v>15.484754115186863</v>
      </c>
      <c r="F8" s="52">
        <f>'SEKTÖR (U S D)'!F8*1.6952</f>
        <v>30489618.9091416</v>
      </c>
      <c r="G8" s="52">
        <f>'SEKTÖR (U S D)'!G8*1.786</f>
        <v>34573487.91350146</v>
      </c>
      <c r="H8" s="94">
        <f aca="true" t="shared" si="2" ref="H8:H46">(G8-F8)/F8*100</f>
        <v>13.394293370900098</v>
      </c>
      <c r="I8" s="94">
        <f aca="true" t="shared" si="3" ref="I8:I46">G8/G$46*100</f>
        <v>12.632748042231837</v>
      </c>
    </row>
    <row r="9" spans="1:9" s="57" customFormat="1" ht="15.75">
      <c r="A9" s="54" t="s">
        <v>73</v>
      </c>
      <c r="B9" s="55">
        <f>'SEKTÖR (U S D)'!B9*1.8389</f>
        <v>2011432.6541167458</v>
      </c>
      <c r="C9" s="55">
        <f>'SEKTÖR (U S D)'!C9*1.7639</f>
        <v>2162058.0161873037</v>
      </c>
      <c r="D9" s="56">
        <f t="shared" si="0"/>
        <v>7.488461607813564</v>
      </c>
      <c r="E9" s="56">
        <f t="shared" si="1"/>
        <v>11.117224392096665</v>
      </c>
      <c r="F9" s="55">
        <f>'SEKTÖR (U S D)'!F9*1.6952</f>
        <v>22259382.7227304</v>
      </c>
      <c r="G9" s="55">
        <f>'SEKTÖR (U S D)'!G9*1.786</f>
        <v>24575288.38025696</v>
      </c>
      <c r="H9" s="56">
        <f t="shared" si="2"/>
        <v>10.404177359157625</v>
      </c>
      <c r="I9" s="56">
        <f t="shared" si="3"/>
        <v>8.979522891924864</v>
      </c>
    </row>
    <row r="10" spans="1:9" ht="14.25">
      <c r="A10" s="42" t="s">
        <v>3</v>
      </c>
      <c r="B10" s="8">
        <f>'SEKTÖR (U S D)'!B10*1.8389</f>
        <v>864262.472616746</v>
      </c>
      <c r="C10" s="8">
        <f>'SEKTÖR (U S D)'!C10*1.7639</f>
        <v>886061.16600389</v>
      </c>
      <c r="D10" s="33">
        <f t="shared" si="0"/>
        <v>2.5222306970177293</v>
      </c>
      <c r="E10" s="33">
        <f t="shared" si="1"/>
        <v>4.5560945792560466</v>
      </c>
      <c r="F10" s="8">
        <f>'SEKTÖR (U S D)'!F10*1.6952</f>
        <v>9390431.4664784</v>
      </c>
      <c r="G10" s="8">
        <f>'SEKTÖR (U S D)'!G10*1.786</f>
        <v>10573123.4685906</v>
      </c>
      <c r="H10" s="33">
        <f t="shared" si="2"/>
        <v>12.594650270694471</v>
      </c>
      <c r="I10" s="33">
        <f t="shared" si="3"/>
        <v>3.8632956308106046</v>
      </c>
    </row>
    <row r="11" spans="1:9" ht="14.25">
      <c r="A11" s="42" t="s">
        <v>4</v>
      </c>
      <c r="B11" s="8">
        <f>'SEKTÖR (U S D)'!B11*1.8389</f>
        <v>355840.640041677</v>
      </c>
      <c r="C11" s="8">
        <f>'SEKTÖR (U S D)'!C11*1.7639</f>
        <v>395985.361325542</v>
      </c>
      <c r="D11" s="33">
        <f t="shared" si="0"/>
        <v>11.281657227000021</v>
      </c>
      <c r="E11" s="33">
        <f t="shared" si="1"/>
        <v>2.036142455420655</v>
      </c>
      <c r="F11" s="8">
        <f>'SEKTÖR (U S D)'!F11*1.6952</f>
        <v>3866512.6599320006</v>
      </c>
      <c r="G11" s="8">
        <f>'SEKTÖR (U S D)'!G11*1.786</f>
        <v>3957365.8447070797</v>
      </c>
      <c r="H11" s="33">
        <f t="shared" si="2"/>
        <v>2.349744919150916</v>
      </c>
      <c r="I11" s="33">
        <f t="shared" si="3"/>
        <v>1.445975186310194</v>
      </c>
    </row>
    <row r="12" spans="1:9" ht="14.25">
      <c r="A12" s="42" t="s">
        <v>5</v>
      </c>
      <c r="B12" s="8">
        <f>'SEKTÖR (U S D)'!B12*1.8389</f>
        <v>170393.234421928</v>
      </c>
      <c r="C12" s="8">
        <f>'SEKTÖR (U S D)'!C12*1.7639</f>
        <v>168829.18462631098</v>
      </c>
      <c r="D12" s="33">
        <f t="shared" si="0"/>
        <v>-0.9179060429970634</v>
      </c>
      <c r="E12" s="33">
        <f t="shared" si="1"/>
        <v>0.8681135822318352</v>
      </c>
      <c r="F12" s="8">
        <f>'SEKTÖR (U S D)'!F12*1.6952</f>
        <v>2051483.5862664005</v>
      </c>
      <c r="G12" s="8">
        <f>'SEKTÖR (U S D)'!G12*1.786</f>
        <v>2259597.008917141</v>
      </c>
      <c r="H12" s="33">
        <f t="shared" si="2"/>
        <v>10.144532671084953</v>
      </c>
      <c r="I12" s="33">
        <f t="shared" si="3"/>
        <v>0.8256303142467647</v>
      </c>
    </row>
    <row r="13" spans="1:9" ht="14.25">
      <c r="A13" s="42" t="s">
        <v>6</v>
      </c>
      <c r="B13" s="8">
        <f>'SEKTÖR (U S D)'!B13*1.8389</f>
        <v>194062.027335085</v>
      </c>
      <c r="C13" s="8">
        <f>'SEKTÖR (U S D)'!C13*1.7639</f>
        <v>189400.904068629</v>
      </c>
      <c r="D13" s="33">
        <f t="shared" si="0"/>
        <v>-2.401872911699357</v>
      </c>
      <c r="E13" s="33">
        <f t="shared" si="1"/>
        <v>0.9738926221369762</v>
      </c>
      <c r="F13" s="8">
        <f>'SEKTÖR (U S D)'!F13*1.6952</f>
        <v>2335214.6349064005</v>
      </c>
      <c r="G13" s="8">
        <f>'SEKTÖR (U S D)'!G13*1.786</f>
        <v>2445817.50053646</v>
      </c>
      <c r="H13" s="33">
        <f t="shared" si="2"/>
        <v>4.736304062880826</v>
      </c>
      <c r="I13" s="33">
        <f t="shared" si="3"/>
        <v>0.8936731034733827</v>
      </c>
    </row>
    <row r="14" spans="1:9" ht="14.25">
      <c r="A14" s="42" t="s">
        <v>7</v>
      </c>
      <c r="B14" s="8">
        <f>'SEKTÖR (U S D)'!B14*1.8389</f>
        <v>220508.32798199798</v>
      </c>
      <c r="C14" s="8">
        <f>'SEKTÖR (U S D)'!C14*1.7639</f>
        <v>315676.169559195</v>
      </c>
      <c r="D14" s="33">
        <f t="shared" si="0"/>
        <v>43.15838882283231</v>
      </c>
      <c r="E14" s="33">
        <f t="shared" si="1"/>
        <v>1.62319548594532</v>
      </c>
      <c r="F14" s="8">
        <f>'SEKTÖR (U S D)'!F14*1.6952</f>
        <v>2989770.6581184003</v>
      </c>
      <c r="G14" s="8">
        <f>'SEKTÖR (U S D)'!G14*1.786</f>
        <v>3330020.4859893</v>
      </c>
      <c r="H14" s="33">
        <f t="shared" si="2"/>
        <v>11.38046582091466</v>
      </c>
      <c r="I14" s="33">
        <f t="shared" si="3"/>
        <v>1.2167505309334248</v>
      </c>
    </row>
    <row r="15" spans="1:9" ht="14.25">
      <c r="A15" s="42" t="s">
        <v>8</v>
      </c>
      <c r="B15" s="8">
        <f>'SEKTÖR (U S D)'!B15*1.8389</f>
        <v>27516.272372071</v>
      </c>
      <c r="C15" s="8">
        <f>'SEKTÖR (U S D)'!C15*1.7639</f>
        <v>79132.030770373</v>
      </c>
      <c r="D15" s="33">
        <f t="shared" si="0"/>
        <v>187.58266999381783</v>
      </c>
      <c r="E15" s="33">
        <f t="shared" si="1"/>
        <v>0.4068940500624946</v>
      </c>
      <c r="F15" s="8">
        <f>'SEKTÖR (U S D)'!F15*1.6952</f>
        <v>311126.2163568</v>
      </c>
      <c r="G15" s="8">
        <f>'SEKTÖR (U S D)'!G15*1.786</f>
        <v>413371.35574702</v>
      </c>
      <c r="H15" s="33">
        <f t="shared" si="2"/>
        <v>32.86291351062654</v>
      </c>
      <c r="I15" s="33">
        <f t="shared" si="3"/>
        <v>0.15104105776347237</v>
      </c>
    </row>
    <row r="16" spans="1:9" ht="14.25">
      <c r="A16" s="42" t="s">
        <v>137</v>
      </c>
      <c r="B16" s="8">
        <f>'SEKTÖR (U S D)'!B16*1.8389</f>
        <v>170099.37283233998</v>
      </c>
      <c r="C16" s="8">
        <f>'SEKTÖR (U S D)'!C16*1.7639</f>
        <v>117708.234737719</v>
      </c>
      <c r="D16" s="33">
        <f t="shared" si="0"/>
        <v>-30.80031232464378</v>
      </c>
      <c r="E16" s="33">
        <f t="shared" si="1"/>
        <v>0.6052515004590162</v>
      </c>
      <c r="F16" s="8">
        <f>'SEKTÖR (U S D)'!F16*1.6952</f>
        <v>1186377.8152824002</v>
      </c>
      <c r="G16" s="8">
        <f>'SEKTÖR (U S D)'!G16*1.786</f>
        <v>1464416.74992906</v>
      </c>
      <c r="H16" s="33">
        <f t="shared" si="2"/>
        <v>23.435951942550155</v>
      </c>
      <c r="I16" s="33">
        <f t="shared" si="3"/>
        <v>0.5350807496472889</v>
      </c>
    </row>
    <row r="17" spans="1:9" ht="14.25">
      <c r="A17" s="70" t="s">
        <v>139</v>
      </c>
      <c r="B17" s="8">
        <f>'SEKTÖR (U S D)'!B17*1.8389</f>
        <v>8750.306514901</v>
      </c>
      <c r="C17" s="8">
        <f>'SEKTÖR (U S D)'!C17*1.7639</f>
        <v>9264.965095645</v>
      </c>
      <c r="D17" s="33">
        <f t="shared" si="0"/>
        <v>5.881606317076807</v>
      </c>
      <c r="E17" s="33">
        <f t="shared" si="1"/>
        <v>0.047640116584320935</v>
      </c>
      <c r="F17" s="8">
        <f>'SEKTÖR (U S D)'!F17*1.6952</f>
        <v>128465.68708479998</v>
      </c>
      <c r="G17" s="8">
        <f>'SEKTÖR (U S D)'!G17*1.786</f>
        <v>131575.96584030002</v>
      </c>
      <c r="H17" s="33">
        <f t="shared" si="2"/>
        <v>2.4210968906015733</v>
      </c>
      <c r="I17" s="33">
        <f t="shared" si="3"/>
        <v>0.04807631873973331</v>
      </c>
    </row>
    <row r="18" spans="1:9" s="57" customFormat="1" ht="15.75">
      <c r="A18" s="41" t="s">
        <v>74</v>
      </c>
      <c r="B18" s="7">
        <f>'SEKTÖR (U S D)'!B18*1.8389</f>
        <v>271231.562855449</v>
      </c>
      <c r="C18" s="7">
        <f>'SEKTÖR (U S D)'!C18*1.7639</f>
        <v>302619.77611471503</v>
      </c>
      <c r="D18" s="32">
        <f t="shared" si="0"/>
        <v>11.572478117524318</v>
      </c>
      <c r="E18" s="32">
        <f t="shared" si="1"/>
        <v>1.5560599814458844</v>
      </c>
      <c r="F18" s="7">
        <f>'SEKTÖR (U S D)'!F18*1.6952</f>
        <v>2459152.229196</v>
      </c>
      <c r="G18" s="7">
        <f>'SEKTÖR (U S D)'!G18*1.786</f>
        <v>3015380.1583761</v>
      </c>
      <c r="H18" s="32">
        <f t="shared" si="2"/>
        <v>22.618686333296022</v>
      </c>
      <c r="I18" s="32">
        <f t="shared" si="3"/>
        <v>1.1017846358924843</v>
      </c>
    </row>
    <row r="19" spans="1:9" ht="14.25">
      <c r="A19" s="42" t="s">
        <v>108</v>
      </c>
      <c r="B19" s="8">
        <f>'SEKTÖR (U S D)'!B19*1.8389</f>
        <v>271231.562855449</v>
      </c>
      <c r="C19" s="8">
        <f>'SEKTÖR (U S D)'!C19*1.7639</f>
        <v>302619.77611471503</v>
      </c>
      <c r="D19" s="33">
        <f t="shared" si="0"/>
        <v>11.572478117524318</v>
      </c>
      <c r="E19" s="33">
        <f t="shared" si="1"/>
        <v>1.5560599814458844</v>
      </c>
      <c r="F19" s="8">
        <f>'SEKTÖR (U S D)'!F19*1.6952</f>
        <v>2459152.229196</v>
      </c>
      <c r="G19" s="8">
        <f>'SEKTÖR (U S D)'!G19*1.786</f>
        <v>3015380.1583761</v>
      </c>
      <c r="H19" s="33">
        <f t="shared" si="2"/>
        <v>22.618686333296022</v>
      </c>
      <c r="I19" s="33">
        <f t="shared" si="3"/>
        <v>1.1017846358924843</v>
      </c>
    </row>
    <row r="20" spans="1:9" s="57" customFormat="1" ht="15.75">
      <c r="A20" s="41" t="s">
        <v>75</v>
      </c>
      <c r="B20" s="7">
        <f>'SEKTÖR (U S D)'!B20*1.8389</f>
        <v>488858.46763702907</v>
      </c>
      <c r="C20" s="7">
        <f>'SEKTÖR (U S D)'!C20*1.7639</f>
        <v>546769.63222146</v>
      </c>
      <c r="D20" s="32">
        <f t="shared" si="0"/>
        <v>11.846202616547332</v>
      </c>
      <c r="E20" s="32">
        <f t="shared" si="1"/>
        <v>2.811469741644314</v>
      </c>
      <c r="F20" s="7">
        <f>'SEKTÖR (U S D)'!F20*1.6952</f>
        <v>5771083.9538247995</v>
      </c>
      <c r="G20" s="7">
        <f>'SEKTÖR (U S D)'!G20*1.786</f>
        <v>6982819.3766544005</v>
      </c>
      <c r="H20" s="32">
        <f t="shared" si="2"/>
        <v>20.996669473618045</v>
      </c>
      <c r="I20" s="32">
        <f t="shared" si="3"/>
        <v>2.551440515067074</v>
      </c>
    </row>
    <row r="21" spans="1:9" ht="15" thickBot="1">
      <c r="A21" s="42" t="s">
        <v>9</v>
      </c>
      <c r="B21" s="8">
        <f>'SEKTÖR (U S D)'!B21*1.8389</f>
        <v>488858.46763702907</v>
      </c>
      <c r="C21" s="8">
        <f>'SEKTÖR (U S D)'!C21*1.7639</f>
        <v>546769.63222146</v>
      </c>
      <c r="D21" s="33">
        <f t="shared" si="0"/>
        <v>11.846202616547332</v>
      </c>
      <c r="E21" s="33">
        <f t="shared" si="1"/>
        <v>2.811469741644314</v>
      </c>
      <c r="F21" s="8">
        <f>'SEKTÖR (U S D)'!F21*1.6952</f>
        <v>5771083.9538247995</v>
      </c>
      <c r="G21" s="8">
        <f>'SEKTÖR (U S D)'!G21*1.786</f>
        <v>6982819.3766544005</v>
      </c>
      <c r="H21" s="33">
        <f t="shared" si="2"/>
        <v>20.996669473618045</v>
      </c>
      <c r="I21" s="33">
        <f t="shared" si="3"/>
        <v>2.551440515067074</v>
      </c>
    </row>
    <row r="22" spans="1:9" ht="18" thickBot="1" thickTop="1">
      <c r="A22" s="45" t="s">
        <v>10</v>
      </c>
      <c r="B22" s="52">
        <f>'SEKTÖR (U S D)'!B22*1.8389</f>
        <v>15929482.763500012</v>
      </c>
      <c r="C22" s="52">
        <f>'SEKTÖR (U S D)'!C22*1.7639</f>
        <v>15738041.97927227</v>
      </c>
      <c r="D22" s="53">
        <f t="shared" si="0"/>
        <v>-1.2018016345540066</v>
      </c>
      <c r="E22" s="53">
        <f t="shared" si="1"/>
        <v>80.92444461057862</v>
      </c>
      <c r="F22" s="52">
        <f>'SEKTÖR (U S D)'!F22*1.6952</f>
        <v>190165422.8247072</v>
      </c>
      <c r="G22" s="52">
        <f>'SEKTÖR (U S D)'!G22*1.786</f>
        <v>204728109.45102528</v>
      </c>
      <c r="H22" s="53">
        <f t="shared" si="2"/>
        <v>7.657904581182365</v>
      </c>
      <c r="I22" s="53">
        <f t="shared" si="3"/>
        <v>74.8052562798353</v>
      </c>
    </row>
    <row r="23" spans="1:9" s="57" customFormat="1" ht="15.75">
      <c r="A23" s="41" t="s">
        <v>76</v>
      </c>
      <c r="B23" s="7">
        <f>'SEKTÖR (U S D)'!B23*1.8389</f>
        <v>1484832.021511482</v>
      </c>
      <c r="C23" s="7">
        <f>'SEKTÖR (U S D)'!C23*1.7639</f>
        <v>1706113.224862361</v>
      </c>
      <c r="D23" s="32">
        <f t="shared" si="0"/>
        <v>14.902776889578812</v>
      </c>
      <c r="E23" s="32">
        <f t="shared" si="1"/>
        <v>8.772772708739083</v>
      </c>
      <c r="F23" s="7">
        <f>'SEKTÖR (U S D)'!F23*1.6952</f>
        <v>18753719.5075256</v>
      </c>
      <c r="G23" s="7">
        <f>'SEKTÖR (U S D)'!G23*1.786</f>
        <v>20764766.890120145</v>
      </c>
      <c r="H23" s="32">
        <f t="shared" si="2"/>
        <v>10.723458787935588</v>
      </c>
      <c r="I23" s="32">
        <f t="shared" si="3"/>
        <v>7.587202914986413</v>
      </c>
    </row>
    <row r="24" spans="1:9" ht="14.25">
      <c r="A24" s="42" t="s">
        <v>11</v>
      </c>
      <c r="B24" s="8">
        <f>'SEKTÖR (U S D)'!B24*1.8389</f>
        <v>1075781.012205998</v>
      </c>
      <c r="C24" s="8">
        <f>'SEKTÖR (U S D)'!C24*1.7639</f>
        <v>1207888.625325984</v>
      </c>
      <c r="D24" s="33">
        <f t="shared" si="0"/>
        <v>12.280158472874149</v>
      </c>
      <c r="E24" s="33">
        <f t="shared" si="1"/>
        <v>6.210919775451026</v>
      </c>
      <c r="F24" s="8">
        <f>'SEKTÖR (U S D)'!F24*1.6952</f>
        <v>13431419.128202401</v>
      </c>
      <c r="G24" s="8">
        <f>'SEKTÖR (U S D)'!G24*1.786</f>
        <v>14197658.755856158</v>
      </c>
      <c r="H24" s="33">
        <f t="shared" si="2"/>
        <v>5.704829998528287</v>
      </c>
      <c r="I24" s="33">
        <f t="shared" si="3"/>
        <v>5.187658424890265</v>
      </c>
    </row>
    <row r="25" spans="1:9" ht="14.25">
      <c r="A25" s="42" t="s">
        <v>12</v>
      </c>
      <c r="B25" s="8">
        <f>'SEKTÖR (U S D)'!B25*1.8389</f>
        <v>165114.578850032</v>
      </c>
      <c r="C25" s="8">
        <f>'SEKTÖR (U S D)'!C25*1.7639</f>
        <v>203838.37533275702</v>
      </c>
      <c r="D25" s="33">
        <f t="shared" si="0"/>
        <v>23.45268161807597</v>
      </c>
      <c r="E25" s="33">
        <f t="shared" si="1"/>
        <v>1.0481295790068024</v>
      </c>
      <c r="F25" s="8">
        <f>'SEKTÖR (U S D)'!F25*1.6952</f>
        <v>2508627.5633848</v>
      </c>
      <c r="G25" s="8">
        <f>'SEKTÖR (U S D)'!G25*1.786</f>
        <v>2912680.9465951794</v>
      </c>
      <c r="H25" s="33">
        <f t="shared" si="2"/>
        <v>16.106551211818967</v>
      </c>
      <c r="I25" s="33">
        <f t="shared" si="3"/>
        <v>1.0642595452851944</v>
      </c>
    </row>
    <row r="26" spans="1:9" ht="14.25">
      <c r="A26" s="42" t="s">
        <v>13</v>
      </c>
      <c r="B26" s="8">
        <f>'SEKTÖR (U S D)'!B26*1.8389</f>
        <v>243936.430455452</v>
      </c>
      <c r="C26" s="8">
        <f>'SEKTÖR (U S D)'!C26*1.7639</f>
        <v>294386.22420362</v>
      </c>
      <c r="D26" s="33">
        <f t="shared" si="0"/>
        <v>20.6815331576237</v>
      </c>
      <c r="E26" s="33">
        <f t="shared" si="1"/>
        <v>1.513723354281255</v>
      </c>
      <c r="F26" s="8">
        <f>'SEKTÖR (U S D)'!F26*1.6952</f>
        <v>2813672.8142432</v>
      </c>
      <c r="G26" s="8">
        <f>'SEKTÖR (U S D)'!G26*1.786</f>
        <v>3654427.1930268</v>
      </c>
      <c r="H26" s="33">
        <f t="shared" si="2"/>
        <v>29.881028615963658</v>
      </c>
      <c r="I26" s="33">
        <f t="shared" si="3"/>
        <v>1.3352849467687005</v>
      </c>
    </row>
    <row r="27" spans="1:9" s="57" customFormat="1" ht="15.75">
      <c r="A27" s="41" t="s">
        <v>77</v>
      </c>
      <c r="B27" s="7">
        <f>'SEKTÖR (U S D)'!B27*1.8389</f>
        <v>2396597.469149422</v>
      </c>
      <c r="C27" s="7">
        <f>'SEKTÖR (U S D)'!C27*1.7639</f>
        <v>2321359.048308857</v>
      </c>
      <c r="D27" s="32">
        <f t="shared" si="0"/>
        <v>-3.139384974284732</v>
      </c>
      <c r="E27" s="32">
        <f t="shared" si="1"/>
        <v>11.936344557572594</v>
      </c>
      <c r="F27" s="7">
        <f>'SEKTÖR (U S D)'!F27*1.6952</f>
        <v>26932533.946364798</v>
      </c>
      <c r="G27" s="7">
        <f>'SEKTÖR (U S D)'!G27*1.786</f>
        <v>31353488.06205118</v>
      </c>
      <c r="H27" s="32">
        <f t="shared" si="2"/>
        <v>16.414920796129167</v>
      </c>
      <c r="I27" s="32">
        <f t="shared" si="3"/>
        <v>11.456197764135363</v>
      </c>
    </row>
    <row r="28" spans="1:9" ht="14.25">
      <c r="A28" s="42" t="s">
        <v>14</v>
      </c>
      <c r="B28" s="8">
        <f>'SEKTÖR (U S D)'!B28*1.8389</f>
        <v>2396597.469149422</v>
      </c>
      <c r="C28" s="8">
        <f>'SEKTÖR (U S D)'!C28*1.7639</f>
        <v>2321359.048308857</v>
      </c>
      <c r="D28" s="33">
        <f t="shared" si="0"/>
        <v>-3.139384974284732</v>
      </c>
      <c r="E28" s="33">
        <f t="shared" si="1"/>
        <v>11.936344557572594</v>
      </c>
      <c r="F28" s="8">
        <f>'SEKTÖR (U S D)'!F28*1.6952</f>
        <v>26932533.946364798</v>
      </c>
      <c r="G28" s="8">
        <f>'SEKTÖR (U S D)'!G28*1.786</f>
        <v>31353488.06205118</v>
      </c>
      <c r="H28" s="33">
        <f t="shared" si="2"/>
        <v>16.414920796129167</v>
      </c>
      <c r="I28" s="33">
        <f t="shared" si="3"/>
        <v>11.456197764135363</v>
      </c>
    </row>
    <row r="29" spans="1:9" s="57" customFormat="1" ht="15.75">
      <c r="A29" s="41" t="s">
        <v>78</v>
      </c>
      <c r="B29" s="7">
        <f>'SEKTÖR (U S D)'!B29*1.8389</f>
        <v>12048053.272839108</v>
      </c>
      <c r="C29" s="7">
        <f>'SEKTÖR (U S D)'!C29*1.7639</f>
        <v>11710569.706101054</v>
      </c>
      <c r="D29" s="32">
        <f t="shared" si="0"/>
        <v>-2.8011460365872582</v>
      </c>
      <c r="E29" s="32">
        <f t="shared" si="1"/>
        <v>60.215327344266946</v>
      </c>
      <c r="F29" s="7">
        <f>'SEKTÖR (U S D)'!F29*1.6952</f>
        <v>144479169.36573118</v>
      </c>
      <c r="G29" s="7">
        <f>'SEKTÖR (U S D)'!G29*1.786</f>
        <v>152609854.50242597</v>
      </c>
      <c r="H29" s="32">
        <f t="shared" si="2"/>
        <v>5.627582974340725</v>
      </c>
      <c r="I29" s="32">
        <f t="shared" si="3"/>
        <v>55.761855602018706</v>
      </c>
    </row>
    <row r="30" spans="1:9" ht="14.25">
      <c r="A30" s="42" t="s">
        <v>15</v>
      </c>
      <c r="B30" s="8">
        <f>'SEKTÖR (U S D)'!B30*1.8389</f>
        <v>2256057.1870501144</v>
      </c>
      <c r="C30" s="8">
        <f>'SEKTÖR (U S D)'!C30*1.7639</f>
        <v>2480513.215929174</v>
      </c>
      <c r="D30" s="33">
        <f t="shared" si="0"/>
        <v>9.949039863326549</v>
      </c>
      <c r="E30" s="33">
        <f t="shared" si="1"/>
        <v>12.75470955107661</v>
      </c>
      <c r="F30" s="8">
        <f>'SEKTÖR (U S D)'!F30*1.6952</f>
        <v>27257855.898052003</v>
      </c>
      <c r="G30" s="8">
        <f>'SEKTÖR (U S D)'!G30*1.786</f>
        <v>29053648.705602754</v>
      </c>
      <c r="H30" s="33">
        <f t="shared" si="2"/>
        <v>6.588166047495643</v>
      </c>
      <c r="I30" s="33">
        <f t="shared" si="3"/>
        <v>10.615863366856463</v>
      </c>
    </row>
    <row r="31" spans="1:9" ht="14.25">
      <c r="A31" s="42" t="s">
        <v>119</v>
      </c>
      <c r="B31" s="8">
        <f>'SEKTÖR (U S D)'!B31*1.8389</f>
        <v>2907647.9354426563</v>
      </c>
      <c r="C31" s="8">
        <f>'SEKTÖR (U S D)'!C31*1.7639</f>
        <v>2630799.521468461</v>
      </c>
      <c r="D31" s="33">
        <f t="shared" si="0"/>
        <v>-9.521387049634269</v>
      </c>
      <c r="E31" s="33">
        <f t="shared" si="1"/>
        <v>13.527476317384657</v>
      </c>
      <c r="F31" s="8">
        <f>'SEKTÖR (U S D)'!F31*1.6952</f>
        <v>34302537.390492804</v>
      </c>
      <c r="G31" s="8">
        <f>'SEKTÖR (U S D)'!G31*1.786</f>
        <v>33887029.714510135</v>
      </c>
      <c r="H31" s="33">
        <f t="shared" si="2"/>
        <v>-1.2113030335121213</v>
      </c>
      <c r="I31" s="33">
        <f t="shared" si="3"/>
        <v>12.381924246522319</v>
      </c>
    </row>
    <row r="32" spans="1:9" ht="14.25">
      <c r="A32" s="42" t="s">
        <v>120</v>
      </c>
      <c r="B32" s="8">
        <f>'SEKTÖR (U S D)'!B32*1.8389</f>
        <v>66277.04904818899</v>
      </c>
      <c r="C32" s="8">
        <f>'SEKTÖR (U S D)'!C32*1.7639</f>
        <v>86347.54264588</v>
      </c>
      <c r="D32" s="33">
        <f t="shared" si="0"/>
        <v>30.282720618864733</v>
      </c>
      <c r="E32" s="33">
        <f t="shared" si="1"/>
        <v>0.4439959520573855</v>
      </c>
      <c r="F32" s="8">
        <f>'SEKTÖR (U S D)'!F32*1.6952</f>
        <v>2182773.4968936006</v>
      </c>
      <c r="G32" s="8">
        <f>'SEKTÖR (U S D)'!G32*1.786</f>
        <v>1471943.8897752003</v>
      </c>
      <c r="H32" s="33">
        <f t="shared" si="2"/>
        <v>-32.56543146277031</v>
      </c>
      <c r="I32" s="33">
        <f t="shared" si="3"/>
        <v>0.5378310784944342</v>
      </c>
    </row>
    <row r="33" spans="1:9" ht="14.25">
      <c r="A33" s="42" t="s">
        <v>32</v>
      </c>
      <c r="B33" s="8">
        <f>'SEKTÖR (U S D)'!B33*1.8389</f>
        <v>1506330.626071131</v>
      </c>
      <c r="C33" s="8">
        <f>'SEKTÖR (U S D)'!C33*1.7639</f>
        <v>1470467.4367981001</v>
      </c>
      <c r="D33" s="33">
        <f t="shared" si="0"/>
        <v>-2.3808311835609888</v>
      </c>
      <c r="E33" s="33">
        <f t="shared" si="1"/>
        <v>7.561090559902661</v>
      </c>
      <c r="F33" s="8">
        <f>'SEKTÖR (U S D)'!F33*1.6952</f>
        <v>19094575.010784004</v>
      </c>
      <c r="G33" s="8">
        <f>'SEKTÖR (U S D)'!G33*1.786</f>
        <v>21121466.574385997</v>
      </c>
      <c r="H33" s="33">
        <f t="shared" si="2"/>
        <v>10.61501270626484</v>
      </c>
      <c r="I33" s="33">
        <f t="shared" si="3"/>
        <v>7.7175368069370265</v>
      </c>
    </row>
    <row r="34" spans="1:9" ht="14.25">
      <c r="A34" s="42" t="s">
        <v>31</v>
      </c>
      <c r="B34" s="8">
        <f>'SEKTÖR (U S D)'!B34*1.8389</f>
        <v>708869.3227647779</v>
      </c>
      <c r="C34" s="8">
        <f>'SEKTÖR (U S D)'!C34*1.7639</f>
        <v>768386.493079666</v>
      </c>
      <c r="D34" s="33">
        <f t="shared" si="0"/>
        <v>8.396070813553534</v>
      </c>
      <c r="E34" s="33">
        <f t="shared" si="1"/>
        <v>3.9510156524323525</v>
      </c>
      <c r="F34" s="8">
        <f>'SEKTÖR (U S D)'!F34*1.6952</f>
        <v>8382762.701476799</v>
      </c>
      <c r="G34" s="8">
        <f>'SEKTÖR (U S D)'!G34*1.786</f>
        <v>9604306.244846841</v>
      </c>
      <c r="H34" s="33">
        <f t="shared" si="2"/>
        <v>14.572087829169272</v>
      </c>
      <c r="I34" s="33">
        <f t="shared" si="3"/>
        <v>3.509301150498133</v>
      </c>
    </row>
    <row r="35" spans="1:9" ht="14.25">
      <c r="A35" s="42" t="s">
        <v>16</v>
      </c>
      <c r="B35" s="8">
        <f>'SEKTÖR (U S D)'!B35*1.8389</f>
        <v>881570.689980099</v>
      </c>
      <c r="C35" s="8">
        <f>'SEKTÖR (U S D)'!C35*1.7639</f>
        <v>902155.6867324479</v>
      </c>
      <c r="D35" s="33">
        <f t="shared" si="0"/>
        <v>2.335036428311116</v>
      </c>
      <c r="E35" s="33">
        <f t="shared" si="1"/>
        <v>4.638852024746876</v>
      </c>
      <c r="F35" s="8">
        <f>'SEKTÖR (U S D)'!F35*1.6952</f>
        <v>10685623.7357896</v>
      </c>
      <c r="G35" s="8">
        <f>'SEKTÖR (U S D)'!G35*1.786</f>
        <v>11429083.836447518</v>
      </c>
      <c r="H35" s="33">
        <f t="shared" si="2"/>
        <v>6.957573268912978</v>
      </c>
      <c r="I35" s="33">
        <f t="shared" si="3"/>
        <v>4.176053536183809</v>
      </c>
    </row>
    <row r="36" spans="1:9" ht="14.25">
      <c r="A36" s="42" t="s">
        <v>136</v>
      </c>
      <c r="B36" s="8">
        <f>'SEKTÖR (U S D)'!B36*1.8389</f>
        <v>2249840.4120459678</v>
      </c>
      <c r="C36" s="8">
        <f>'SEKTÖR (U S D)'!C36*1.7639</f>
        <v>2052155.267709776</v>
      </c>
      <c r="D36" s="33">
        <f t="shared" si="0"/>
        <v>-8.786629632828939</v>
      </c>
      <c r="E36" s="33">
        <f t="shared" si="1"/>
        <v>10.552108420654116</v>
      </c>
      <c r="F36" s="8">
        <f>'SEKTÖR (U S D)'!F36*1.6952</f>
        <v>26359503.2730432</v>
      </c>
      <c r="G36" s="8">
        <f>'SEKTÖR (U S D)'!G36*1.786</f>
        <v>27689605.404624235</v>
      </c>
      <c r="H36" s="33">
        <f t="shared" si="2"/>
        <v>5.046006056348096</v>
      </c>
      <c r="I36" s="33">
        <f t="shared" si="3"/>
        <v>10.117457901285063</v>
      </c>
    </row>
    <row r="37" spans="1:9" ht="14.25">
      <c r="A37" s="42" t="s">
        <v>145</v>
      </c>
      <c r="B37" s="8">
        <f>'SEKTÖR (U S D)'!B37*1.8389</f>
        <v>382222.54323809495</v>
      </c>
      <c r="C37" s="8">
        <f>'SEKTÖR (U S D)'!C37*1.7639</f>
        <v>415487.874826358</v>
      </c>
      <c r="D37" s="33">
        <f t="shared" si="0"/>
        <v>8.703131768850517</v>
      </c>
      <c r="E37" s="33">
        <f t="shared" si="1"/>
        <v>2.1364236769120226</v>
      </c>
      <c r="F37" s="8">
        <f>'SEKTÖR (U S D)'!F37*1.6952</f>
        <v>5331604.1200552</v>
      </c>
      <c r="G37" s="8">
        <f>'SEKTÖR (U S D)'!G37*1.786</f>
        <v>5590038.965330921</v>
      </c>
      <c r="H37" s="33">
        <f t="shared" si="2"/>
        <v>4.847224952497895</v>
      </c>
      <c r="I37" s="33">
        <f t="shared" si="3"/>
        <v>2.042534845542925</v>
      </c>
    </row>
    <row r="38" spans="1:9" ht="14.25">
      <c r="A38" s="42" t="s">
        <v>144</v>
      </c>
      <c r="B38" s="8">
        <f>'SEKTÖR (U S D)'!B38*1.8389</f>
        <v>498279.562669175</v>
      </c>
      <c r="C38" s="8">
        <f>'SEKTÖR (U S D)'!C38*1.7639</f>
        <v>273969.252308028</v>
      </c>
      <c r="D38" s="33">
        <f t="shared" si="0"/>
        <v>-45.0169597885102</v>
      </c>
      <c r="E38" s="33">
        <f t="shared" si="1"/>
        <v>1.4087400206838074</v>
      </c>
      <c r="F38" s="8">
        <f>'SEKTÖR (U S D)'!F38*1.6952</f>
        <v>2790852.0589663996</v>
      </c>
      <c r="G38" s="8">
        <f>'SEKTÖR (U S D)'!G38*1.786</f>
        <v>3513571.2073887205</v>
      </c>
      <c r="H38" s="33">
        <f t="shared" si="2"/>
        <v>25.89600355563032</v>
      </c>
      <c r="I38" s="33">
        <f t="shared" si="3"/>
        <v>1.283817817352718</v>
      </c>
    </row>
    <row r="39" spans="1:9" ht="14.25">
      <c r="A39" s="42" t="s">
        <v>151</v>
      </c>
      <c r="B39" s="8">
        <f>'SEKTÖR (U S D)'!B39*1.8389</f>
        <v>110105.049373732</v>
      </c>
      <c r="C39" s="8">
        <f>'SEKTÖR (U S D)'!C39*1.7639</f>
        <v>128612.672016655</v>
      </c>
      <c r="D39" s="33">
        <f t="shared" si="0"/>
        <v>16.80905893798036</v>
      </c>
      <c r="E39" s="33">
        <f t="shared" si="1"/>
        <v>0.6613217239182618</v>
      </c>
      <c r="F39" s="8">
        <f>'SEKTÖR (U S D)'!F39*1.6952</f>
        <v>1525889.7064112</v>
      </c>
      <c r="G39" s="8">
        <f>'SEKTÖR (U S D)'!G39*1.786</f>
        <v>2277880.2997757</v>
      </c>
      <c r="H39" s="33">
        <f t="shared" si="2"/>
        <v>49.282106708297825</v>
      </c>
      <c r="I39" s="33">
        <f t="shared" si="3"/>
        <v>0.8323108148481756</v>
      </c>
    </row>
    <row r="40" spans="1:9" ht="14.25">
      <c r="A40" s="70" t="s">
        <v>152</v>
      </c>
      <c r="B40" s="8">
        <f>'SEKTÖR (U S D)'!B40*1.8389</f>
        <v>470508.267434023</v>
      </c>
      <c r="C40" s="8">
        <f>'SEKTÖR (U S D)'!C40*1.7639</f>
        <v>489059.495663664</v>
      </c>
      <c r="D40" s="33">
        <f t="shared" si="0"/>
        <v>3.9428060065368324</v>
      </c>
      <c r="E40" s="33">
        <f t="shared" si="1"/>
        <v>2.514726299512751</v>
      </c>
      <c r="F40" s="8">
        <f>'SEKTÖR (U S D)'!F40*1.6952</f>
        <v>6438731.9591712</v>
      </c>
      <c r="G40" s="8">
        <f>'SEKTÖR (U S D)'!G40*1.786</f>
        <v>6821295.876957362</v>
      </c>
      <c r="H40" s="33">
        <f t="shared" si="2"/>
        <v>5.9416034121632455</v>
      </c>
      <c r="I40" s="33">
        <f t="shared" si="3"/>
        <v>2.4924217177829457</v>
      </c>
    </row>
    <row r="41" spans="1:9" ht="15" thickBot="1">
      <c r="A41" s="42" t="s">
        <v>79</v>
      </c>
      <c r="B41" s="8">
        <f>'SEKTÖR (U S D)'!B41*1.8389</f>
        <v>10344.627721148001</v>
      </c>
      <c r="C41" s="8">
        <f>'SEKTÖR (U S D)'!C41*1.7639</f>
        <v>12615.246922844</v>
      </c>
      <c r="D41" s="33">
        <f t="shared" si="0"/>
        <v>21.9497430251073</v>
      </c>
      <c r="E41" s="33">
        <f t="shared" si="1"/>
        <v>0.06486714498544421</v>
      </c>
      <c r="F41" s="8">
        <f>'SEKTÖR (U S D)'!F41*1.6952</f>
        <v>126460.01459519999</v>
      </c>
      <c r="G41" s="8">
        <f>'SEKTÖR (U S D)'!G41*1.786</f>
        <v>149983.78099456002</v>
      </c>
      <c r="H41" s="33">
        <f t="shared" si="2"/>
        <v>18.60174259402064</v>
      </c>
      <c r="I41" s="33">
        <f t="shared" si="3"/>
        <v>0.05480231906210555</v>
      </c>
    </row>
    <row r="42" spans="1:9" ht="18" thickBot="1" thickTop="1">
      <c r="A42" s="45" t="s">
        <v>17</v>
      </c>
      <c r="B42" s="52">
        <f>'SEKTÖR (U S D)'!B42*1.8389</f>
        <v>499416.30104680994</v>
      </c>
      <c r="C42" s="52">
        <f>'SEKTÖR (U S D)'!C42*1.7639</f>
        <v>698332.64182501</v>
      </c>
      <c r="D42" s="53">
        <f t="shared" si="0"/>
        <v>39.82976534030989</v>
      </c>
      <c r="E42" s="53">
        <f t="shared" si="1"/>
        <v>3.5908012742345083</v>
      </c>
      <c r="F42" s="52">
        <f>'SEKTÖR (U S D)'!F42*1.6952</f>
        <v>6510384.115050401</v>
      </c>
      <c r="G42" s="52">
        <f>'SEKTÖR (U S D)'!G42*1.786</f>
        <v>7690172.1537434</v>
      </c>
      <c r="H42" s="53">
        <f t="shared" si="2"/>
        <v>18.121634881198805</v>
      </c>
      <c r="I42" s="53">
        <f t="shared" si="3"/>
        <v>2.8098989451882868</v>
      </c>
    </row>
    <row r="43" spans="1:9" ht="14.25">
      <c r="A43" s="42" t="s">
        <v>82</v>
      </c>
      <c r="B43" s="8">
        <f>'SEKTÖR (U S D)'!B43*1.8389</f>
        <v>499416.30104680994</v>
      </c>
      <c r="C43" s="8">
        <f>'SEKTÖR (U S D)'!C43*1.7639</f>
        <v>698332.64182501</v>
      </c>
      <c r="D43" s="33">
        <f t="shared" si="0"/>
        <v>39.82976534030989</v>
      </c>
      <c r="E43" s="33">
        <f t="shared" si="1"/>
        <v>3.5908012742345083</v>
      </c>
      <c r="F43" s="8">
        <f>'SEKTÖR (U S D)'!F43*1.6952</f>
        <v>6510384.115050401</v>
      </c>
      <c r="G43" s="8">
        <f>'SEKTÖR (U S D)'!G43*1.786</f>
        <v>7690172.1537434</v>
      </c>
      <c r="H43" s="33">
        <f t="shared" si="2"/>
        <v>18.121634881198805</v>
      </c>
      <c r="I43" s="33">
        <f t="shared" si="3"/>
        <v>2.8098989451882868</v>
      </c>
    </row>
    <row r="44" spans="1:9" ht="18">
      <c r="A44" s="129" t="s">
        <v>18</v>
      </c>
      <c r="B44" s="127">
        <f>'SEKTÖR (U S D)'!B44*1.8389</f>
        <v>19200421.749156047</v>
      </c>
      <c r="C44" s="127">
        <f>'SEKTÖR (U S D)'!C44*1.7639</f>
        <v>19447822.04562076</v>
      </c>
      <c r="D44" s="93">
        <f>(C44-B44)/B44*100</f>
        <v>1.2885149071040047</v>
      </c>
      <c r="E44" s="128">
        <f>C44/C$46*100</f>
        <v>100</v>
      </c>
      <c r="F44" s="8">
        <f>'SEKTÖR (U S D)'!F44*1.6952</f>
        <v>227165425.84211838</v>
      </c>
      <c r="G44" s="8">
        <f>'SEKTÖR (U S D)'!G44*1.786</f>
        <v>246991769.52184215</v>
      </c>
      <c r="H44" s="33">
        <f>(G44-F44)/F44*100</f>
        <v>8.727711801312239</v>
      </c>
      <c r="I44" s="33">
        <f>G44/G$46*100</f>
        <v>90.2479032685606</v>
      </c>
    </row>
    <row r="45" spans="1:9" ht="14.25">
      <c r="A45" s="91" t="s">
        <v>122</v>
      </c>
      <c r="B45" s="99">
        <f>'SEKTÖR (U S D)'!B45*1.8389</f>
        <v>0</v>
      </c>
      <c r="C45" s="99">
        <f>'SEKTÖR (U S D)'!C45*1.7639</f>
        <v>0</v>
      </c>
      <c r="D45" s="100"/>
      <c r="E45" s="101"/>
      <c r="F45" s="8">
        <f>'SEKTÖR (U S D)'!F45*1.6952</f>
        <v>2881576.487940834</v>
      </c>
      <c r="G45" s="8">
        <f>'SEKTÖR (U S D)'!G45*1.786</f>
        <v>26689679.660242006</v>
      </c>
      <c r="H45" s="33">
        <f t="shared" si="2"/>
        <v>826.2179842157989</v>
      </c>
      <c r="I45" s="33">
        <f t="shared" si="3"/>
        <v>9.752096731439398</v>
      </c>
    </row>
    <row r="46" spans="1:9" s="38" customFormat="1" ht="18.75" thickBot="1">
      <c r="A46" s="139" t="s">
        <v>18</v>
      </c>
      <c r="B46" s="141">
        <f>'SEKTÖR (U S D)'!B46*1.8389</f>
        <v>19200421.749156047</v>
      </c>
      <c r="C46" s="141">
        <f>'SEKTÖR (U S D)'!C46*1.7639</f>
        <v>19447822.04562076</v>
      </c>
      <c r="D46" s="140">
        <f>(C46-B46)/B46*100</f>
        <v>1.2885149071040047</v>
      </c>
      <c r="E46" s="142">
        <f>C46/C$46*100</f>
        <v>100</v>
      </c>
      <c r="F46" s="141">
        <f>'SEKTÖR (U S D)'!F46*1.6952</f>
        <v>230047002.33005923</v>
      </c>
      <c r="G46" s="141">
        <f>'SEKTÖR (U S D)'!G46*1.786</f>
        <v>273681449.18208414</v>
      </c>
      <c r="H46" s="140">
        <f t="shared" si="2"/>
        <v>18.967622446747</v>
      </c>
      <c r="I46" s="142">
        <f t="shared" si="3"/>
        <v>100</v>
      </c>
    </row>
    <row r="47" spans="1:9" s="38" customFormat="1" ht="18">
      <c r="A47" s="95"/>
      <c r="B47" s="96"/>
      <c r="C47" s="96"/>
      <c r="D47" s="97"/>
      <c r="E47" s="98"/>
      <c r="F47" s="96"/>
      <c r="G47" s="96"/>
      <c r="H47" s="97"/>
      <c r="I47" s="98"/>
    </row>
    <row r="48" ht="12.75">
      <c r="A48" s="57" t="s">
        <v>105</v>
      </c>
    </row>
    <row r="49" ht="12.75">
      <c r="A49" s="9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6">
      <selection activeCell="D43" sqref="D43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hidden="1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5" t="s">
        <v>116</v>
      </c>
      <c r="B5" s="166"/>
      <c r="C5" s="166"/>
      <c r="D5" s="166"/>
      <c r="E5" s="166"/>
      <c r="F5" s="166"/>
      <c r="G5" s="170"/>
    </row>
    <row r="6" spans="1:7" ht="50.25" customHeight="1" thickBot="1" thickTop="1">
      <c r="A6" s="39"/>
      <c r="B6" s="167" t="s">
        <v>169</v>
      </c>
      <c r="C6" s="169"/>
      <c r="D6" s="167" t="s">
        <v>155</v>
      </c>
      <c r="E6" s="168"/>
      <c r="F6" s="167" t="s">
        <v>146</v>
      </c>
      <c r="G6" s="169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1" t="s">
        <v>2</v>
      </c>
      <c r="B8" s="53">
        <f>'SEKTÖR (U S D)'!D8</f>
        <v>13.276807416313375</v>
      </c>
      <c r="C8" s="53">
        <f>'SEKTÖR (TL)'!D8</f>
        <v>8.656784274096024</v>
      </c>
      <c r="D8" s="53">
        <f>'SEKTÖR (U S D)'!H8</f>
        <v>7.629342733678534</v>
      </c>
      <c r="E8" s="53">
        <f>'SEKTÖR (TL)'!H8</f>
        <v>13.394293370900098</v>
      </c>
      <c r="F8" s="53" t="e">
        <f>'SEKTÖR (U S D)'!#REF!</f>
        <v>#REF!</v>
      </c>
      <c r="G8" s="53" t="e">
        <f>'SEKTÖR (TL)'!#REF!</f>
        <v>#REF!</v>
      </c>
    </row>
    <row r="9" spans="1:7" s="57" customFormat="1" ht="15.75">
      <c r="A9" s="54" t="s">
        <v>73</v>
      </c>
      <c r="B9" s="56">
        <f>'SEKTÖR (U S D)'!D9</f>
        <v>12.058808351158433</v>
      </c>
      <c r="C9" s="56">
        <f>'SEKTÖR (TL)'!D9</f>
        <v>7.488461607813564</v>
      </c>
      <c r="D9" s="56">
        <f>'SEKTÖR (U S D)'!H9</f>
        <v>4.791243818165747</v>
      </c>
      <c r="E9" s="56">
        <f>'SEKTÖR (TL)'!H9</f>
        <v>10.404177359157625</v>
      </c>
      <c r="F9" s="56" t="e">
        <f>'SEKTÖR (U S D)'!#REF!</f>
        <v>#REF!</v>
      </c>
      <c r="G9" s="56" t="e">
        <f>'SEKTÖR (TL)'!#REF!</f>
        <v>#REF!</v>
      </c>
    </row>
    <row r="10" spans="1:7" ht="14.25">
      <c r="A10" s="42" t="s">
        <v>3</v>
      </c>
      <c r="B10" s="33">
        <f>'SEKTÖR (U S D)'!D10</f>
        <v>6.881416196352336</v>
      </c>
      <c r="C10" s="33">
        <f>'SEKTÖR (TL)'!D10</f>
        <v>2.5222306970177293</v>
      </c>
      <c r="D10" s="33">
        <f>'SEKTÖR (U S D)'!H10</f>
        <v>6.870353381232521</v>
      </c>
      <c r="E10" s="33">
        <f>'SEKTÖR (TL)'!H10</f>
        <v>12.594650270694471</v>
      </c>
      <c r="F10" s="33" t="e">
        <f>'SEKTÖR (U S D)'!#REF!</f>
        <v>#REF!</v>
      </c>
      <c r="G10" s="33" t="e">
        <f>'SEKTÖR (TL)'!#REF!</f>
        <v>#REF!</v>
      </c>
    </row>
    <row r="11" spans="1:7" ht="14.25">
      <c r="A11" s="42" t="s">
        <v>4</v>
      </c>
      <c r="B11" s="33">
        <f>'SEKTÖR (U S D)'!D11</f>
        <v>16.013288437400274</v>
      </c>
      <c r="C11" s="33">
        <f>'SEKTÖR (TL)'!D11</f>
        <v>11.281657227000021</v>
      </c>
      <c r="D11" s="33">
        <f>'SEKTÖR (U S D)'!H11</f>
        <v>-2.8537023589335684</v>
      </c>
      <c r="E11" s="33">
        <f>'SEKTÖR (TL)'!H11</f>
        <v>2.349744919150916</v>
      </c>
      <c r="F11" s="33" t="e">
        <f>'SEKTÖR (U S D)'!#REF!</f>
        <v>#REF!</v>
      </c>
      <c r="G11" s="33" t="e">
        <f>'SEKTÖR (TL)'!#REF!</f>
        <v>#REF!</v>
      </c>
    </row>
    <row r="12" spans="1:7" ht="14.25">
      <c r="A12" s="42" t="s">
        <v>5</v>
      </c>
      <c r="B12" s="33">
        <f>'SEKTÖR (U S D)'!D12</f>
        <v>3.2950068470620297</v>
      </c>
      <c r="C12" s="33">
        <f>'SEKTÖR (TL)'!D12</f>
        <v>-0.9179060429970634</v>
      </c>
      <c r="D12" s="33">
        <f>'SEKTÖR (U S D)'!H12</f>
        <v>4.544799431144017</v>
      </c>
      <c r="E12" s="33">
        <f>'SEKTÖR (TL)'!H12</f>
        <v>10.144532671084953</v>
      </c>
      <c r="F12" s="33" t="e">
        <f>'SEKTÖR (U S D)'!#REF!</f>
        <v>#REF!</v>
      </c>
      <c r="G12" s="33" t="e">
        <f>'SEKTÖR (TL)'!#REF!</f>
        <v>#REF!</v>
      </c>
    </row>
    <row r="13" spans="1:7" ht="14.25">
      <c r="A13" s="42" t="s">
        <v>6</v>
      </c>
      <c r="B13" s="33">
        <f>'SEKTÖR (U S D)'!D13</f>
        <v>1.7479425719576323</v>
      </c>
      <c r="C13" s="33">
        <f>'SEKTÖR (TL)'!D13</f>
        <v>-2.401872911699357</v>
      </c>
      <c r="D13" s="33">
        <f>'SEKTÖR (U S D)'!H13</f>
        <v>-0.588475561368643</v>
      </c>
      <c r="E13" s="33">
        <f>'SEKTÖR (TL)'!H13</f>
        <v>4.736304062880826</v>
      </c>
      <c r="F13" s="33" t="e">
        <f>'SEKTÖR (U S D)'!#REF!</f>
        <v>#REF!</v>
      </c>
      <c r="G13" s="33" t="e">
        <f>'SEKTÖR (TL)'!#REF!</f>
        <v>#REF!</v>
      </c>
    </row>
    <row r="14" spans="1:7" ht="14.25">
      <c r="A14" s="42" t="s">
        <v>7</v>
      </c>
      <c r="B14" s="33">
        <f>'SEKTÖR (U S D)'!D14</f>
        <v>49.245400082944776</v>
      </c>
      <c r="C14" s="33">
        <f>'SEKTÖR (TL)'!D14</f>
        <v>43.15838882283231</v>
      </c>
      <c r="D14" s="33">
        <f>'SEKTÖR (U S D)'!H14</f>
        <v>5.717897905719233</v>
      </c>
      <c r="E14" s="33">
        <f>'SEKTÖR (TL)'!H14</f>
        <v>11.38046582091466</v>
      </c>
      <c r="F14" s="33" t="e">
        <f>'SEKTÖR (U S D)'!#REF!</f>
        <v>#REF!</v>
      </c>
      <c r="G14" s="33" t="e">
        <f>'SEKTÖR (TL)'!#REF!</f>
        <v>#REF!</v>
      </c>
    </row>
    <row r="15" spans="1:7" ht="14.25">
      <c r="A15" s="42" t="s">
        <v>8</v>
      </c>
      <c r="B15" s="33">
        <f>'SEKTÖR (U S D)'!D15</f>
        <v>199.81051751892483</v>
      </c>
      <c r="C15" s="33">
        <f>'SEKTÖR (TL)'!D15</f>
        <v>187.58266999381783</v>
      </c>
      <c r="D15" s="33">
        <f>'SEKTÖR (U S D)'!H15</f>
        <v>26.108180841665234</v>
      </c>
      <c r="E15" s="33">
        <f>'SEKTÖR (TL)'!H15</f>
        <v>32.86291351062654</v>
      </c>
      <c r="F15" s="33" t="e">
        <f>'SEKTÖR (U S D)'!#REF!</f>
        <v>#REF!</v>
      </c>
      <c r="G15" s="33" t="e">
        <f>'SEKTÖR (TL)'!#REF!</f>
        <v>#REF!</v>
      </c>
    </row>
    <row r="16" spans="1:7" ht="14.25">
      <c r="A16" s="42" t="s">
        <v>137</v>
      </c>
      <c r="B16" s="33">
        <f>'SEKTÖR (U S D)'!D16</f>
        <v>-27.857981934229525</v>
      </c>
      <c r="C16" s="33">
        <f>'SEKTÖR (TL)'!D16</f>
        <v>-30.80031232464378</v>
      </c>
      <c r="D16" s="33">
        <f>'SEKTÖR (U S D)'!H16</f>
        <v>17.160484732928914</v>
      </c>
      <c r="E16" s="33">
        <f>'SEKTÖR (TL)'!H16</f>
        <v>23.435951942550155</v>
      </c>
      <c r="F16" s="33" t="e">
        <f>'SEKTÖR (U S D)'!#REF!</f>
        <v>#REF!</v>
      </c>
      <c r="G16" s="33" t="e">
        <f>'SEKTÖR (TL)'!#REF!</f>
        <v>#REF!</v>
      </c>
    </row>
    <row r="17" spans="1:7" ht="14.25">
      <c r="A17" s="70" t="s">
        <v>139</v>
      </c>
      <c r="B17" s="33">
        <f>'SEKTÖR (U S D)'!D17</f>
        <v>10.383630509933957</v>
      </c>
      <c r="C17" s="33">
        <f>'SEKTÖR (TL)'!D17</f>
        <v>5.881606317076807</v>
      </c>
      <c r="D17" s="33">
        <f>'SEKTÖR (U S D)'!H17</f>
        <v>-2.7859779121233053</v>
      </c>
      <c r="E17" s="33">
        <f>'SEKTÖR (TL)'!H17</f>
        <v>2.4210968906015733</v>
      </c>
      <c r="F17" s="33" t="e">
        <f>'SEKTÖR (U S D)'!#REF!</f>
        <v>#REF!</v>
      </c>
      <c r="G17" s="33" t="e">
        <f>'SEKTÖR (TL)'!#REF!</f>
        <v>#REF!</v>
      </c>
    </row>
    <row r="18" spans="1:7" s="57" customFormat="1" ht="15.75">
      <c r="A18" s="41" t="s">
        <v>74</v>
      </c>
      <c r="B18" s="32">
        <f>'SEKTÖR (U S D)'!D18</f>
        <v>16.316474862699394</v>
      </c>
      <c r="C18" s="32">
        <f>'SEKTÖR (TL)'!D18</f>
        <v>11.572478117524318</v>
      </c>
      <c r="D18" s="32">
        <f>'SEKTÖR (U S D)'!H18</f>
        <v>16.38476879742632</v>
      </c>
      <c r="E18" s="32">
        <f>'SEKTÖR (TL)'!H18</f>
        <v>22.618686333296022</v>
      </c>
      <c r="F18" s="32" t="e">
        <f>'SEKTÖR (U S D)'!#REF!</f>
        <v>#REF!</v>
      </c>
      <c r="G18" s="32" t="e">
        <f>'SEKTÖR (TL)'!#REF!</f>
        <v>#REF!</v>
      </c>
    </row>
    <row r="19" spans="1:7" ht="14.25">
      <c r="A19" s="42" t="s">
        <v>108</v>
      </c>
      <c r="B19" s="33">
        <f>'SEKTÖR (U S D)'!D19</f>
        <v>16.316474862699394</v>
      </c>
      <c r="C19" s="33">
        <f>'SEKTÖR (TL)'!D19</f>
        <v>11.572478117524318</v>
      </c>
      <c r="D19" s="33">
        <f>'SEKTÖR (U S D)'!H19</f>
        <v>16.38476879742632</v>
      </c>
      <c r="E19" s="33">
        <f>'SEKTÖR (TL)'!H19</f>
        <v>22.618686333296022</v>
      </c>
      <c r="F19" s="33" t="e">
        <f>'SEKTÖR (U S D)'!#REF!</f>
        <v>#REF!</v>
      </c>
      <c r="G19" s="33" t="e">
        <f>'SEKTÖR (TL)'!#REF!</f>
        <v>#REF!</v>
      </c>
    </row>
    <row r="20" spans="1:7" s="57" customFormat="1" ht="15.75">
      <c r="A20" s="41" t="s">
        <v>75</v>
      </c>
      <c r="B20" s="32">
        <f>'SEKTÖR (U S D)'!D20</f>
        <v>16.60183796789438</v>
      </c>
      <c r="C20" s="32">
        <f>'SEKTÖR (TL)'!D20</f>
        <v>11.846202616547332</v>
      </c>
      <c r="D20" s="32">
        <f>'SEKTÖR (U S D)'!H20</f>
        <v>14.845215056930193</v>
      </c>
      <c r="E20" s="32">
        <f>'SEKTÖR (TL)'!H20</f>
        <v>20.996669473618045</v>
      </c>
      <c r="F20" s="32" t="e">
        <f>'SEKTÖR (U S D)'!#REF!</f>
        <v>#REF!</v>
      </c>
      <c r="G20" s="32" t="e">
        <f>'SEKTÖR (TL)'!#REF!</f>
        <v>#REF!</v>
      </c>
    </row>
    <row r="21" spans="1:7" ht="15" thickBot="1">
      <c r="A21" s="42" t="s">
        <v>9</v>
      </c>
      <c r="B21" s="33">
        <f>'SEKTÖR (U S D)'!D21</f>
        <v>16.60183796789438</v>
      </c>
      <c r="C21" s="33">
        <f>'SEKTÖR (TL)'!D21</f>
        <v>11.846202616547332</v>
      </c>
      <c r="D21" s="33">
        <f>'SEKTÖR (U S D)'!H21</f>
        <v>14.845215056930193</v>
      </c>
      <c r="E21" s="33">
        <f>'SEKTÖR (TL)'!H21</f>
        <v>20.996669473618045</v>
      </c>
      <c r="F21" s="33" t="e">
        <f>'SEKTÖR (U S D)'!#REF!</f>
        <v>#REF!</v>
      </c>
      <c r="G21" s="33" t="e">
        <f>'SEKTÖR (TL)'!#REF!</f>
        <v>#REF!</v>
      </c>
    </row>
    <row r="22" spans="1:7" ht="18" thickBot="1" thickTop="1">
      <c r="A22" s="45" t="s">
        <v>10</v>
      </c>
      <c r="B22" s="53">
        <f>'SEKTÖR (U S D)'!D22</f>
        <v>2.9990401804062796</v>
      </c>
      <c r="C22" s="53">
        <f>'SEKTÖR (TL)'!D22</f>
        <v>-1.2018016345540066</v>
      </c>
      <c r="D22" s="53">
        <f>'SEKTÖR (U S D)'!H22</f>
        <v>2.1845911791827226</v>
      </c>
      <c r="E22" s="53">
        <f>'SEKTÖR (TL)'!H22</f>
        <v>7.657904581182365</v>
      </c>
      <c r="F22" s="53" t="e">
        <f>'SEKTÖR (U S D)'!#REF!</f>
        <v>#REF!</v>
      </c>
      <c r="G22" s="53" t="e">
        <f>'SEKTÖR (TL)'!#REF!</f>
        <v>#REF!</v>
      </c>
    </row>
    <row r="23" spans="1:7" s="57" customFormat="1" ht="15.75">
      <c r="A23" s="41" t="s">
        <v>76</v>
      </c>
      <c r="B23" s="32">
        <f>'SEKTÖR (U S D)'!D23</f>
        <v>19.788375997645254</v>
      </c>
      <c r="C23" s="32">
        <f>'SEKTÖR (TL)'!D23</f>
        <v>14.902776889578812</v>
      </c>
      <c r="D23" s="32">
        <f>'SEKTÖR (U S D)'!H23</f>
        <v>5.094293022009187</v>
      </c>
      <c r="E23" s="32">
        <f>'SEKTÖR (TL)'!H23</f>
        <v>10.723458787935588</v>
      </c>
      <c r="F23" s="32" t="e">
        <f>'SEKTÖR (U S D)'!#REF!</f>
        <v>#REF!</v>
      </c>
      <c r="G23" s="32" t="e">
        <f>'SEKTÖR (TL)'!#REF!</f>
        <v>#REF!</v>
      </c>
    </row>
    <row r="24" spans="1:7" ht="14.25">
      <c r="A24" s="42" t="s">
        <v>11</v>
      </c>
      <c r="B24" s="33">
        <f>'SEKTÖR (U S D)'!D24</f>
        <v>17.054245374322957</v>
      </c>
      <c r="C24" s="33">
        <f>'SEKTÖR (TL)'!D24</f>
        <v>12.280158472874149</v>
      </c>
      <c r="D24" s="33">
        <f>'SEKTÖR (U S D)'!H24</f>
        <v>0.33081064585955644</v>
      </c>
      <c r="E24" s="33">
        <f>'SEKTÖR (TL)'!H24</f>
        <v>5.704829998528287</v>
      </c>
      <c r="F24" s="33" t="e">
        <f>'SEKTÖR (U S D)'!#REF!</f>
        <v>#REF!</v>
      </c>
      <c r="G24" s="33" t="e">
        <f>'SEKTÖR (TL)'!#REF!</f>
        <v>#REF!</v>
      </c>
    </row>
    <row r="25" spans="1:7" ht="14.25">
      <c r="A25" s="42" t="s">
        <v>12</v>
      </c>
      <c r="B25" s="33">
        <f>'SEKTÖR (U S D)'!D25</f>
        <v>28.701817692318105</v>
      </c>
      <c r="C25" s="33">
        <f>'SEKTÖR (TL)'!D25</f>
        <v>23.45268161807597</v>
      </c>
      <c r="D25" s="33">
        <f>'SEKTÖR (U S D)'!H25</f>
        <v>10.203709750434232</v>
      </c>
      <c r="E25" s="33">
        <f>'SEKTÖR (TL)'!H25</f>
        <v>16.106551211818967</v>
      </c>
      <c r="F25" s="33" t="e">
        <f>'SEKTÖR (U S D)'!#REF!</f>
        <v>#REF!</v>
      </c>
      <c r="G25" s="33" t="e">
        <f>'SEKTÖR (TL)'!#REF!</f>
        <v>#REF!</v>
      </c>
    </row>
    <row r="26" spans="1:7" ht="14.25">
      <c r="A26" s="42" t="s">
        <v>13</v>
      </c>
      <c r="B26" s="33">
        <f>'SEKTÖR (U S D)'!D26</f>
        <v>25.812841614351274</v>
      </c>
      <c r="C26" s="33">
        <f>'SEKTÖR (TL)'!D26</f>
        <v>20.6815331576237</v>
      </c>
      <c r="D26" s="33">
        <f>'SEKTÖR (U S D)'!H26</f>
        <v>23.277894574345794</v>
      </c>
      <c r="E26" s="33">
        <f>'SEKTÖR (TL)'!H26</f>
        <v>29.881028615963658</v>
      </c>
      <c r="F26" s="33" t="e">
        <f>'SEKTÖR (U S D)'!#REF!</f>
        <v>#REF!</v>
      </c>
      <c r="G26" s="33" t="e">
        <f>'SEKTÖR (TL)'!#REF!</f>
        <v>#REF!</v>
      </c>
    </row>
    <row r="27" spans="1:7" s="57" customFormat="1" ht="15.75">
      <c r="A27" s="41" t="s">
        <v>77</v>
      </c>
      <c r="B27" s="32">
        <f>'SEKTÖR (U S D)'!D27</f>
        <v>0.9790719262927614</v>
      </c>
      <c r="C27" s="32">
        <f>'SEKTÖR (TL)'!D27</f>
        <v>-3.139384974284732</v>
      </c>
      <c r="D27" s="32">
        <f>'SEKTÖR (U S D)'!H27</f>
        <v>10.496401866516322</v>
      </c>
      <c r="E27" s="32">
        <f>'SEKTÖR (TL)'!H27</f>
        <v>16.414920796129167</v>
      </c>
      <c r="F27" s="32" t="e">
        <f>'SEKTÖR (U S D)'!#REF!</f>
        <v>#REF!</v>
      </c>
      <c r="G27" s="32" t="e">
        <f>'SEKTÖR (TL)'!#REF!</f>
        <v>#REF!</v>
      </c>
    </row>
    <row r="28" spans="1:7" ht="14.25">
      <c r="A28" s="42" t="s">
        <v>14</v>
      </c>
      <c r="B28" s="33">
        <f>'SEKTÖR (U S D)'!D28</f>
        <v>0.9790719262927614</v>
      </c>
      <c r="C28" s="33">
        <f>'SEKTÖR (TL)'!D28</f>
        <v>-3.139384974284732</v>
      </c>
      <c r="D28" s="33">
        <f>'SEKTÖR (U S D)'!H28</f>
        <v>10.496401866516322</v>
      </c>
      <c r="E28" s="33">
        <f>'SEKTÖR (TL)'!H28</f>
        <v>16.414920796129167</v>
      </c>
      <c r="F28" s="33" t="e">
        <f>'SEKTÖR (U S D)'!#REF!</f>
        <v>#REF!</v>
      </c>
      <c r="G28" s="33" t="e">
        <f>'SEKTÖR (TL)'!#REF!</f>
        <v>#REF!</v>
      </c>
    </row>
    <row r="29" spans="1:7" s="57" customFormat="1" ht="15.75">
      <c r="A29" s="41" t="s">
        <v>78</v>
      </c>
      <c r="B29" s="32">
        <f>'SEKTÖR (U S D)'!D29</f>
        <v>1.3316925864956604</v>
      </c>
      <c r="C29" s="32">
        <f>'SEKTÖR (TL)'!D29</f>
        <v>-2.8011460365872582</v>
      </c>
      <c r="D29" s="32">
        <f>'SEKTÖR (U S D)'!H29</f>
        <v>0.2574908500013298</v>
      </c>
      <c r="E29" s="32">
        <f>'SEKTÖR (TL)'!H29</f>
        <v>5.627582974340725</v>
      </c>
      <c r="F29" s="32" t="e">
        <f>'SEKTÖR (U S D)'!#REF!</f>
        <v>#REF!</v>
      </c>
      <c r="G29" s="32" t="e">
        <f>'SEKTÖR (TL)'!#REF!</f>
        <v>#REF!</v>
      </c>
    </row>
    <row r="30" spans="1:7" ht="14.25">
      <c r="A30" s="42" t="s">
        <v>15</v>
      </c>
      <c r="B30" s="33">
        <f>'SEKTÖR (U S D)'!D30</f>
        <v>14.624008960072125</v>
      </c>
      <c r="C30" s="33">
        <f>'SEKTÖR (TL)'!D30</f>
        <v>9.949039863326549</v>
      </c>
      <c r="D30" s="33">
        <f>'SEKTÖR (U S D)'!H30</f>
        <v>1.1692380087987735</v>
      </c>
      <c r="E30" s="33">
        <f>'SEKTÖR (TL)'!H30</f>
        <v>6.588166047495643</v>
      </c>
      <c r="F30" s="33" t="e">
        <f>'SEKTÖR (U S D)'!#REF!</f>
        <v>#REF!</v>
      </c>
      <c r="G30" s="33" t="e">
        <f>'SEKTÖR (TL)'!#REF!</f>
        <v>#REF!</v>
      </c>
    </row>
    <row r="31" spans="1:7" ht="14.25">
      <c r="A31" s="42" t="s">
        <v>119</v>
      </c>
      <c r="B31" s="33">
        <f>'SEKTÖR (U S D)'!D31</f>
        <v>-5.674289157873154</v>
      </c>
      <c r="C31" s="33">
        <f>'SEKTÖR (TL)'!D31</f>
        <v>-9.521387049634269</v>
      </c>
      <c r="D31" s="33">
        <f>'SEKTÖR (U S D)'!H31</f>
        <v>-6.2337071122115</v>
      </c>
      <c r="E31" s="33">
        <f>'SEKTÖR (TL)'!H31</f>
        <v>-1.2113030335121213</v>
      </c>
      <c r="F31" s="33" t="e">
        <f>'SEKTÖR (U S D)'!#REF!</f>
        <v>#REF!</v>
      </c>
      <c r="G31" s="33" t="e">
        <f>'SEKTÖR (TL)'!#REF!</f>
        <v>#REF!</v>
      </c>
    </row>
    <row r="32" spans="1:7" ht="14.25">
      <c r="A32" s="42" t="s">
        <v>120</v>
      </c>
      <c r="B32" s="33">
        <f>'SEKTÖR (U S D)'!D32</f>
        <v>35.82226597087722</v>
      </c>
      <c r="C32" s="33">
        <f>'SEKTÖR (TL)'!D32</f>
        <v>30.282720618864733</v>
      </c>
      <c r="D32" s="33">
        <f>'SEKTÖR (U S D)'!H32</f>
        <v>-35.993795865446934</v>
      </c>
      <c r="E32" s="33">
        <f>'SEKTÖR (TL)'!H32</f>
        <v>-32.56543146277031</v>
      </c>
      <c r="F32" s="33" t="e">
        <f>'SEKTÖR (U S D)'!#REF!</f>
        <v>#REF!</v>
      </c>
      <c r="G32" s="33" t="e">
        <f>'SEKTÖR (TL)'!#REF!</f>
        <v>#REF!</v>
      </c>
    </row>
    <row r="33" spans="1:7" ht="14.25">
      <c r="A33" s="42" t="s">
        <v>32</v>
      </c>
      <c r="B33" s="33">
        <f>'SEKTÖR (U S D)'!D33</f>
        <v>1.769878982113323</v>
      </c>
      <c r="C33" s="33">
        <f>'SEKTÖR (TL)'!D33</f>
        <v>-2.3808311835609888</v>
      </c>
      <c r="D33" s="33">
        <f>'SEKTÖR (U S D)'!H33</f>
        <v>4.9913603245577605</v>
      </c>
      <c r="E33" s="33">
        <f>'SEKTÖR (TL)'!H33</f>
        <v>10.61501270626484</v>
      </c>
      <c r="F33" s="33" t="e">
        <f>'SEKTÖR (U S D)'!#REF!</f>
        <v>#REF!</v>
      </c>
      <c r="G33" s="33" t="e">
        <f>'SEKTÖR (TL)'!#REF!</f>
        <v>#REF!</v>
      </c>
    </row>
    <row r="34" spans="1:7" ht="14.25">
      <c r="A34" s="42" t="s">
        <v>31</v>
      </c>
      <c r="B34" s="33">
        <f>'SEKTÖR (U S D)'!D34</f>
        <v>13.005008571372285</v>
      </c>
      <c r="C34" s="33">
        <f>'SEKTÖR (TL)'!D34</f>
        <v>8.396070813553534</v>
      </c>
      <c r="D34" s="33">
        <f>'SEKTÖR (U S D)'!H34</f>
        <v>8.747258279959544</v>
      </c>
      <c r="E34" s="33">
        <f>'SEKTÖR (TL)'!H34</f>
        <v>14.572087829169272</v>
      </c>
      <c r="F34" s="33" t="e">
        <f>'SEKTÖR (U S D)'!#REF!</f>
        <v>#REF!</v>
      </c>
      <c r="G34" s="33" t="e">
        <f>'SEKTÖR (TL)'!#REF!</f>
        <v>#REF!</v>
      </c>
    </row>
    <row r="35" spans="1:7" ht="14.25">
      <c r="A35" s="42" t="s">
        <v>16</v>
      </c>
      <c r="B35" s="33">
        <f>'SEKTÖR (U S D)'!D35</f>
        <v>6.6862625364370505</v>
      </c>
      <c r="C35" s="33">
        <f>'SEKTÖR (TL)'!D35</f>
        <v>2.335036428311116</v>
      </c>
      <c r="D35" s="33">
        <f>'SEKTÖR (U S D)'!H35</f>
        <v>1.5198646167196515</v>
      </c>
      <c r="E35" s="33">
        <f>'SEKTÖR (TL)'!H35</f>
        <v>6.957573268912978</v>
      </c>
      <c r="F35" s="33" t="e">
        <f>'SEKTÖR (U S D)'!#REF!</f>
        <v>#REF!</v>
      </c>
      <c r="G35" s="33" t="e">
        <f>'SEKTÖR (TL)'!#REF!</f>
        <v>#REF!</v>
      </c>
    </row>
    <row r="36" spans="1:7" ht="14.25">
      <c r="A36" s="42" t="s">
        <v>136</v>
      </c>
      <c r="B36" s="33">
        <f>'SEKTÖR (U S D)'!D36</f>
        <v>-4.908290283921515</v>
      </c>
      <c r="C36" s="33">
        <f>'SEKTÖR (TL)'!D36</f>
        <v>-8.786629632828939</v>
      </c>
      <c r="D36" s="33">
        <f>'SEKTÖR (U S D)'!H36</f>
        <v>-0.2945187756319742</v>
      </c>
      <c r="E36" s="33">
        <f>'SEKTÖR (TL)'!H36</f>
        <v>5.046006056348096</v>
      </c>
      <c r="F36" s="33" t="e">
        <f>'SEKTÖR (U S D)'!#REF!</f>
        <v>#REF!</v>
      </c>
      <c r="G36" s="33" t="e">
        <f>'SEKTÖR (TL)'!#REF!</f>
        <v>#REF!</v>
      </c>
    </row>
    <row r="37" spans="1:7" ht="14.25">
      <c r="A37" s="42" t="s">
        <v>145</v>
      </c>
      <c r="B37" s="33">
        <f>'SEKTÖR (U S D)'!D37</f>
        <v>13.325125579533537</v>
      </c>
      <c r="C37" s="33">
        <f>'SEKTÖR (TL)'!D37</f>
        <v>8.703131768850517</v>
      </c>
      <c r="D37" s="33">
        <f>'SEKTÖR (U S D)'!H37</f>
        <v>-0.4831938748743314</v>
      </c>
      <c r="E37" s="33">
        <f>'SEKTÖR (TL)'!H37</f>
        <v>4.847224952497895</v>
      </c>
      <c r="F37" s="33" t="e">
        <f>'SEKTÖR (U S D)'!#REF!</f>
        <v>#REF!</v>
      </c>
      <c r="G37" s="33" t="e">
        <f>'SEKTÖR (TL)'!#REF!</f>
        <v>#REF!</v>
      </c>
    </row>
    <row r="38" spans="1:7" ht="14.25">
      <c r="A38" s="70" t="s">
        <v>144</v>
      </c>
      <c r="B38" s="33">
        <f>'SEKTÖR (U S D)'!D38</f>
        <v>-42.67911296280481</v>
      </c>
      <c r="C38" s="33">
        <f>'SEKTÖR (TL)'!D38</f>
        <v>-45.0169597885102</v>
      </c>
      <c r="D38" s="33">
        <f>'SEKTÖR (U S D)'!H38</f>
        <v>19.49546765257811</v>
      </c>
      <c r="E38" s="33">
        <f>'SEKTÖR (TL)'!H38</f>
        <v>25.89600355563032</v>
      </c>
      <c r="F38" s="33" t="e">
        <f>'SEKTÖR (U S D)'!#REF!</f>
        <v>#REF!</v>
      </c>
      <c r="G38" s="33" t="e">
        <f>'SEKTÖR (TL)'!#REF!</f>
        <v>#REF!</v>
      </c>
    </row>
    <row r="39" spans="1:7" ht="15" thickBot="1">
      <c r="A39" s="42" t="s">
        <v>79</v>
      </c>
      <c r="B39" s="33">
        <f>'SEKTÖR (U S D)'!D41</f>
        <v>27.13497502628823</v>
      </c>
      <c r="C39" s="33">
        <f>'SEKTÖR (TL)'!D41</f>
        <v>21.9497430251073</v>
      </c>
      <c r="D39" s="33">
        <f>'SEKTÖR (U S D)'!H41</f>
        <v>12.572045938064822</v>
      </c>
      <c r="E39" s="33">
        <f>'SEKTÖR (TL)'!H41</f>
        <v>18.60174259402064</v>
      </c>
      <c r="F39" s="33" t="e">
        <f>'SEKTÖR (U S D)'!#REF!</f>
        <v>#REF!</v>
      </c>
      <c r="G39" s="33" t="e">
        <f>'SEKTÖR (TL)'!#REF!</f>
        <v>#REF!</v>
      </c>
    </row>
    <row r="40" spans="1:7" ht="18" thickBot="1" thickTop="1">
      <c r="A40" s="45" t="s">
        <v>17</v>
      </c>
      <c r="B40" s="53">
        <f>'SEKTÖR (U S D)'!D42</f>
        <v>45.77524546986556</v>
      </c>
      <c r="C40" s="53">
        <f>'SEKTÖR (TL)'!D42</f>
        <v>39.82976534030989</v>
      </c>
      <c r="D40" s="53">
        <f>'SEKTÖR (U S D)'!H42</f>
        <v>12.116346836846711</v>
      </c>
      <c r="E40" s="53">
        <f>'SEKTÖR (TL)'!H42</f>
        <v>18.121634881198805</v>
      </c>
      <c r="F40" s="53" t="e">
        <f>'SEKTÖR (U S D)'!#REF!</f>
        <v>#REF!</v>
      </c>
      <c r="G40" s="53" t="e">
        <f>'SEKTÖR (TL)'!#REF!</f>
        <v>#REF!</v>
      </c>
    </row>
    <row r="41" spans="1:7" ht="14.25">
      <c r="A41" s="42" t="s">
        <v>82</v>
      </c>
      <c r="B41" s="33">
        <f>'SEKTÖR (U S D)'!D43</f>
        <v>45.77524546986556</v>
      </c>
      <c r="C41" s="33">
        <f>'SEKTÖR (TL)'!D43</f>
        <v>39.82976534030989</v>
      </c>
      <c r="D41" s="33">
        <f>'SEKTÖR (U S D)'!H43</f>
        <v>12.116346836846711</v>
      </c>
      <c r="E41" s="33">
        <f>'SEKTÖR (TL)'!H43</f>
        <v>18.121634881198805</v>
      </c>
      <c r="F41" s="33" t="e">
        <f>'SEKTÖR (U S D)'!#REF!</f>
        <v>#REF!</v>
      </c>
      <c r="G41" s="33" t="e">
        <f>'SEKTÖR (TL)'!#REF!</f>
        <v>#REF!</v>
      </c>
    </row>
    <row r="42" spans="1:7" ht="18">
      <c r="A42" s="2" t="s">
        <v>18</v>
      </c>
      <c r="B42" s="1">
        <f>'SEKTÖR (U S D)'!D44</f>
        <v>5.595243530060405</v>
      </c>
      <c r="C42" s="1">
        <f>'SEKTÖR (TL)'!D44</f>
        <v>1.2885149071040047</v>
      </c>
      <c r="D42" s="1">
        <f>'SEKTÖR (U S D)'!H44</f>
        <v>3.2000095440002845</v>
      </c>
      <c r="E42" s="1">
        <f>'SEKTÖR (TL)'!H44</f>
        <v>8.727711801312239</v>
      </c>
      <c r="F42" s="93"/>
      <c r="G42" s="93"/>
    </row>
    <row r="43" spans="1:7" ht="14.25">
      <c r="A43" s="91" t="s">
        <v>122</v>
      </c>
      <c r="B43" s="100"/>
      <c r="C43" s="100"/>
      <c r="D43" s="93">
        <f>'SEKTÖR (U S D)'!H45</f>
        <v>779.1291863620505</v>
      </c>
      <c r="E43" s="93">
        <f>'SEKTÖR (TL)'!H45</f>
        <v>826.2179842157989</v>
      </c>
      <c r="F43" s="93" t="e">
        <f>'SEKTÖR (U S D)'!#REF!</f>
        <v>#REF!</v>
      </c>
      <c r="G43" s="93" t="e">
        <f>'SEKTÖR (TL)'!#REF!</f>
        <v>#REF!</v>
      </c>
    </row>
    <row r="44" spans="1:7" s="38" customFormat="1" ht="18.75" thickBot="1">
      <c r="A44" s="139" t="s">
        <v>18</v>
      </c>
      <c r="B44" s="140">
        <f>'SEKTÖR (U S D)'!D46</f>
        <v>5.595243530060405</v>
      </c>
      <c r="C44" s="140">
        <f>'SEKTÖR (TL)'!D46</f>
        <v>1.2885149071040047</v>
      </c>
      <c r="D44" s="140">
        <f>'SEKTÖR (U S D)'!H46</f>
        <v>12.919324508244983</v>
      </c>
      <c r="E44" s="140">
        <f>'SEKTÖR (TL)'!H46</f>
        <v>18.967622446747</v>
      </c>
      <c r="F44" s="43" t="e">
        <f>'SEKTÖR (U S D)'!#REF!</f>
        <v>#REF!</v>
      </c>
      <c r="G44" s="43" t="e">
        <f>'SEKTÖR (TL)'!#REF!</f>
        <v>#REF!</v>
      </c>
    </row>
    <row r="45" spans="1:7" s="38" customFormat="1" ht="18">
      <c r="A45" s="95"/>
      <c r="B45" s="97"/>
      <c r="C45" s="97"/>
      <c r="D45" s="97"/>
      <c r="E45" s="97"/>
      <c r="F45" s="97"/>
      <c r="G45" s="97"/>
    </row>
    <row r="46" ht="14.25">
      <c r="A46" s="92"/>
    </row>
    <row r="47" ht="12.75">
      <c r="A47" s="57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15" sqref="G1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64" t="s">
        <v>164</v>
      </c>
    </row>
    <row r="5" ht="13.5" thickBot="1"/>
    <row r="6" spans="1:13" ht="24" thickBot="1" thickTop="1">
      <c r="A6" s="171" t="s">
        <v>114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</row>
    <row r="7" spans="1:13" ht="24" customHeight="1" thickBot="1" thickTop="1">
      <c r="A7" s="10"/>
      <c r="B7" s="161" t="s">
        <v>20</v>
      </c>
      <c r="C7" s="162"/>
      <c r="D7" s="162"/>
      <c r="E7" s="164"/>
      <c r="F7" s="161" t="s">
        <v>168</v>
      </c>
      <c r="G7" s="162"/>
      <c r="H7" s="162"/>
      <c r="I7" s="164"/>
      <c r="J7" s="161" t="s">
        <v>113</v>
      </c>
      <c r="K7" s="162"/>
      <c r="L7" s="162"/>
      <c r="M7" s="164"/>
    </row>
    <row r="8" spans="1:13" ht="53.25" customHeight="1" thickBot="1" thickTop="1">
      <c r="A8" s="11" t="s">
        <v>45</v>
      </c>
      <c r="B8" s="66">
        <v>2012</v>
      </c>
      <c r="C8" s="67">
        <v>2013</v>
      </c>
      <c r="D8" s="68" t="s">
        <v>149</v>
      </c>
      <c r="E8" s="69" t="s">
        <v>150</v>
      </c>
      <c r="F8" s="66" t="s">
        <v>166</v>
      </c>
      <c r="G8" s="67" t="s">
        <v>167</v>
      </c>
      <c r="H8" s="68" t="s">
        <v>149</v>
      </c>
      <c r="I8" s="69" t="s">
        <v>150</v>
      </c>
      <c r="J8" s="66">
        <v>2010</v>
      </c>
      <c r="K8" s="67">
        <v>2011</v>
      </c>
      <c r="L8" s="68" t="s">
        <v>129</v>
      </c>
      <c r="M8" s="69" t="s">
        <v>128</v>
      </c>
    </row>
    <row r="9" spans="1:13" ht="22.5" customHeight="1" thickTop="1">
      <c r="A9" s="12" t="s">
        <v>34</v>
      </c>
      <c r="B9" s="72">
        <v>93294.486</v>
      </c>
      <c r="C9" s="16">
        <v>107391.548</v>
      </c>
      <c r="D9" s="44">
        <f aca="true" t="shared" si="0" ref="D9:D22">(C9-B9)/B9*100</f>
        <v>15.11028422408586</v>
      </c>
      <c r="E9" s="13">
        <f aca="true" t="shared" si="1" ref="E9:E22">C9/C$22*100</f>
        <v>0.9740316992301166</v>
      </c>
      <c r="F9" s="72">
        <v>1091563.214</v>
      </c>
      <c r="G9" s="16">
        <v>1276139.651</v>
      </c>
      <c r="H9" s="44">
        <f aca="true" t="shared" si="2" ref="H9:H22">(G9-F9)/F9*100</f>
        <v>16.90936765115283</v>
      </c>
      <c r="I9" s="13">
        <f aca="true" t="shared" si="3" ref="I9:I22">G9/G$22*100</f>
        <v>0.9227778808240318</v>
      </c>
      <c r="J9" s="73">
        <v>979423.588</v>
      </c>
      <c r="K9" s="74">
        <v>1049368.305</v>
      </c>
      <c r="L9" s="14">
        <f aca="true" t="shared" si="4" ref="L9:L22">(K9-J9)/J9*100</f>
        <v>7.1414164266584885</v>
      </c>
      <c r="M9" s="15">
        <f aca="true" t="shared" si="5" ref="M9:M22">K9/K$22*100</f>
        <v>0.7926665948362187</v>
      </c>
    </row>
    <row r="10" spans="1:13" ht="22.5" customHeight="1">
      <c r="A10" s="12" t="s">
        <v>33</v>
      </c>
      <c r="B10" s="72">
        <v>1060761.825</v>
      </c>
      <c r="C10" s="16">
        <v>1035915.138</v>
      </c>
      <c r="D10" s="44">
        <f t="shared" si="0"/>
        <v>-2.3423436264780664</v>
      </c>
      <c r="E10" s="13">
        <f t="shared" si="1"/>
        <v>9.395657301860858</v>
      </c>
      <c r="F10" s="72">
        <v>12565583.95</v>
      </c>
      <c r="G10" s="16">
        <v>13064930.724000001</v>
      </c>
      <c r="H10" s="44">
        <f t="shared" si="2"/>
        <v>3.9739241406285943</v>
      </c>
      <c r="I10" s="13">
        <f t="shared" si="3"/>
        <v>9.447264707399569</v>
      </c>
      <c r="J10" s="73">
        <v>8097135.7</v>
      </c>
      <c r="K10" s="74">
        <v>12581780.802000001</v>
      </c>
      <c r="L10" s="14">
        <f t="shared" si="4"/>
        <v>55.38557420990241</v>
      </c>
      <c r="M10" s="15">
        <f t="shared" si="5"/>
        <v>9.503962810556823</v>
      </c>
    </row>
    <row r="11" spans="1:13" ht="22.5" customHeight="1">
      <c r="A11" s="12" t="s">
        <v>35</v>
      </c>
      <c r="B11" s="72">
        <v>248485.75</v>
      </c>
      <c r="C11" s="16">
        <v>218791.212</v>
      </c>
      <c r="D11" s="44">
        <f t="shared" si="0"/>
        <v>-11.950197546539389</v>
      </c>
      <c r="E11" s="13">
        <f t="shared" si="1"/>
        <v>1.9844166507496166</v>
      </c>
      <c r="F11" s="72">
        <v>3314994.5969999996</v>
      </c>
      <c r="G11" s="16">
        <v>3174841.255</v>
      </c>
      <c r="H11" s="44">
        <f t="shared" si="2"/>
        <v>-4.2278603448354195</v>
      </c>
      <c r="I11" s="13">
        <f t="shared" si="3"/>
        <v>2.2957309436673943</v>
      </c>
      <c r="J11" s="73">
        <v>3400532.539999999</v>
      </c>
      <c r="K11" s="74">
        <v>3297196.59</v>
      </c>
      <c r="L11" s="14">
        <f t="shared" si="4"/>
        <v>-3.0388166789899116</v>
      </c>
      <c r="M11" s="15">
        <f t="shared" si="5"/>
        <v>2.49061991013812</v>
      </c>
    </row>
    <row r="12" spans="1:13" ht="22.5" customHeight="1">
      <c r="A12" s="12" t="s">
        <v>124</v>
      </c>
      <c r="B12" s="72">
        <v>118871.601</v>
      </c>
      <c r="C12" s="16">
        <v>167465.733</v>
      </c>
      <c r="D12" s="44">
        <f t="shared" si="0"/>
        <v>40.879513349870685</v>
      </c>
      <c r="E12" s="13">
        <f t="shared" si="1"/>
        <v>1.5188991639901404</v>
      </c>
      <c r="F12" s="72">
        <v>1702544.9070000001</v>
      </c>
      <c r="G12" s="16">
        <v>1867313.652</v>
      </c>
      <c r="H12" s="44">
        <f t="shared" si="2"/>
        <v>9.67779142403554</v>
      </c>
      <c r="I12" s="13">
        <f t="shared" si="3"/>
        <v>1.3502564027973638</v>
      </c>
      <c r="J12" s="73">
        <v>1371823.5040000002</v>
      </c>
      <c r="K12" s="74">
        <v>1715683.2589999998</v>
      </c>
      <c r="L12" s="14">
        <f t="shared" si="4"/>
        <v>25.06588886962237</v>
      </c>
      <c r="M12" s="15">
        <f t="shared" si="5"/>
        <v>1.2959842604823442</v>
      </c>
    </row>
    <row r="13" spans="1:13" ht="22.5" customHeight="1">
      <c r="A13" s="48" t="s">
        <v>36</v>
      </c>
      <c r="B13" s="72">
        <v>75625.137</v>
      </c>
      <c r="C13" s="16">
        <v>62552.371</v>
      </c>
      <c r="D13" s="44">
        <f t="shared" si="0"/>
        <v>-17.286270833466393</v>
      </c>
      <c r="E13" s="13">
        <f t="shared" si="1"/>
        <v>0.5673443892996372</v>
      </c>
      <c r="F13" s="72">
        <v>1100882.0610000002</v>
      </c>
      <c r="G13" s="16">
        <v>1104187.251</v>
      </c>
      <c r="H13" s="44">
        <f t="shared" si="2"/>
        <v>0.30023107080129907</v>
      </c>
      <c r="I13" s="13">
        <f t="shared" si="3"/>
        <v>0.7984389253262792</v>
      </c>
      <c r="J13" s="73">
        <v>1220063.574</v>
      </c>
      <c r="K13" s="74">
        <v>1105582.098</v>
      </c>
      <c r="L13" s="14">
        <f t="shared" si="4"/>
        <v>-9.383238581959338</v>
      </c>
      <c r="M13" s="15">
        <f t="shared" si="5"/>
        <v>0.8351290893367915</v>
      </c>
    </row>
    <row r="14" spans="1:13" ht="22.5" customHeight="1">
      <c r="A14" s="12" t="s">
        <v>37</v>
      </c>
      <c r="B14" s="72">
        <v>921292.528</v>
      </c>
      <c r="C14" s="16">
        <v>945091.244</v>
      </c>
      <c r="D14" s="44">
        <f t="shared" si="0"/>
        <v>2.5831877798535556</v>
      </c>
      <c r="E14" s="13">
        <f t="shared" si="1"/>
        <v>8.571892737041324</v>
      </c>
      <c r="F14" s="72">
        <v>11465895.255</v>
      </c>
      <c r="G14" s="16">
        <v>11452963.149</v>
      </c>
      <c r="H14" s="44">
        <f t="shared" si="2"/>
        <v>-0.11278758188865566</v>
      </c>
      <c r="I14" s="13">
        <f t="shared" si="3"/>
        <v>8.281649312838372</v>
      </c>
      <c r="J14" s="73">
        <v>8340558.521</v>
      </c>
      <c r="K14" s="74">
        <v>11342038.941000002</v>
      </c>
      <c r="L14" s="14">
        <f t="shared" si="4"/>
        <v>35.986563878699776</v>
      </c>
      <c r="M14" s="15">
        <f t="shared" si="5"/>
        <v>8.567492788780449</v>
      </c>
    </row>
    <row r="15" spans="1:13" ht="22.5" customHeight="1">
      <c r="A15" s="12" t="s">
        <v>38</v>
      </c>
      <c r="B15" s="72">
        <v>558534.043</v>
      </c>
      <c r="C15" s="16">
        <v>729270.736</v>
      </c>
      <c r="D15" s="44">
        <f t="shared" si="0"/>
        <v>30.568717366436353</v>
      </c>
      <c r="E15" s="13">
        <f t="shared" si="1"/>
        <v>6.614420104875272</v>
      </c>
      <c r="F15" s="72">
        <v>7094228.916999999</v>
      </c>
      <c r="G15" s="16">
        <v>8379209.282</v>
      </c>
      <c r="H15" s="44">
        <f t="shared" si="2"/>
        <v>18.11303779499959</v>
      </c>
      <c r="I15" s="13">
        <f t="shared" si="3"/>
        <v>6.059014762346739</v>
      </c>
      <c r="J15" s="73">
        <v>4902211.29</v>
      </c>
      <c r="K15" s="74">
        <v>6964942.039</v>
      </c>
      <c r="L15" s="14">
        <f t="shared" si="4"/>
        <v>42.077556983473066</v>
      </c>
      <c r="M15" s="15">
        <f t="shared" si="5"/>
        <v>5.261143168685431</v>
      </c>
    </row>
    <row r="16" spans="1:13" ht="22.5" customHeight="1">
      <c r="A16" s="12" t="s">
        <v>39</v>
      </c>
      <c r="B16" s="72">
        <v>399511.93</v>
      </c>
      <c r="C16" s="16">
        <v>489647.768</v>
      </c>
      <c r="D16" s="44">
        <f t="shared" si="0"/>
        <v>22.561488464186787</v>
      </c>
      <c r="E16" s="13">
        <f t="shared" si="1"/>
        <v>4.441061297386959</v>
      </c>
      <c r="F16" s="72">
        <v>5800404.228999999</v>
      </c>
      <c r="G16" s="16">
        <v>5876414.683</v>
      </c>
      <c r="H16" s="44">
        <f t="shared" si="2"/>
        <v>1.3104337387379843</v>
      </c>
      <c r="I16" s="13">
        <f t="shared" si="3"/>
        <v>4.249241439816342</v>
      </c>
      <c r="J16" s="73">
        <v>4474384.734</v>
      </c>
      <c r="K16" s="74">
        <v>5734250.469</v>
      </c>
      <c r="L16" s="14">
        <f t="shared" si="4"/>
        <v>28.15729558136829</v>
      </c>
      <c r="M16" s="15">
        <f t="shared" si="5"/>
        <v>4.331509510571905</v>
      </c>
    </row>
    <row r="17" spans="1:13" ht="22.5" customHeight="1">
      <c r="A17" s="12" t="s">
        <v>40</v>
      </c>
      <c r="B17" s="72">
        <v>3066317.856</v>
      </c>
      <c r="C17" s="16">
        <v>3055111.772</v>
      </c>
      <c r="D17" s="44">
        <f t="shared" si="0"/>
        <v>-0.36545735068113777</v>
      </c>
      <c r="E17" s="13">
        <f t="shared" si="1"/>
        <v>27.709589497854083</v>
      </c>
      <c r="F17" s="72">
        <v>38267603.323</v>
      </c>
      <c r="G17" s="16">
        <v>40483597.76800001</v>
      </c>
      <c r="H17" s="44">
        <f t="shared" si="2"/>
        <v>5.790784508493448</v>
      </c>
      <c r="I17" s="13">
        <f t="shared" si="3"/>
        <v>29.273730760746925</v>
      </c>
      <c r="J17" s="73">
        <v>32912628.904</v>
      </c>
      <c r="K17" s="74">
        <v>37242909.464</v>
      </c>
      <c r="L17" s="14">
        <f t="shared" si="4"/>
        <v>13.156896620536218</v>
      </c>
      <c r="M17" s="15">
        <f t="shared" si="5"/>
        <v>28.132363142626517</v>
      </c>
    </row>
    <row r="18" spans="1:13" ht="22.5" customHeight="1">
      <c r="A18" s="12" t="s">
        <v>41</v>
      </c>
      <c r="B18" s="72">
        <v>1397898.603</v>
      </c>
      <c r="C18" s="16">
        <v>1604010.784</v>
      </c>
      <c r="D18" s="44">
        <f t="shared" si="0"/>
        <v>14.744430000692985</v>
      </c>
      <c r="E18" s="13">
        <f t="shared" si="1"/>
        <v>14.548233810010371</v>
      </c>
      <c r="F18" s="72">
        <v>18429984.523000002</v>
      </c>
      <c r="G18" s="16">
        <v>18899569.541</v>
      </c>
      <c r="H18" s="44">
        <f t="shared" si="2"/>
        <v>2.5479403816860122</v>
      </c>
      <c r="I18" s="13">
        <f t="shared" si="3"/>
        <v>13.666297975980997</v>
      </c>
      <c r="J18" s="73">
        <v>15993720.549999999</v>
      </c>
      <c r="K18" s="74">
        <v>18461534.930999998</v>
      </c>
      <c r="L18" s="14">
        <f t="shared" si="4"/>
        <v>15.429895584864395</v>
      </c>
      <c r="M18" s="15">
        <f t="shared" si="5"/>
        <v>13.945382149888424</v>
      </c>
    </row>
    <row r="19" spans="1:13" ht="22.5" customHeight="1">
      <c r="A19" s="17" t="s">
        <v>42</v>
      </c>
      <c r="B19" s="72">
        <v>105109.817</v>
      </c>
      <c r="C19" s="16">
        <v>125581.455</v>
      </c>
      <c r="D19" s="44">
        <f t="shared" si="0"/>
        <v>19.476428162747165</v>
      </c>
      <c r="E19" s="13">
        <f t="shared" si="1"/>
        <v>1.1390125227121266</v>
      </c>
      <c r="F19" s="72">
        <v>1472574.2010000001</v>
      </c>
      <c r="G19" s="16">
        <v>1491878.993</v>
      </c>
      <c r="H19" s="44">
        <f t="shared" si="2"/>
        <v>1.3109554674318173</v>
      </c>
      <c r="I19" s="13">
        <f t="shared" si="3"/>
        <v>1.0787792186596907</v>
      </c>
      <c r="J19" s="73">
        <v>1337078.9910000002</v>
      </c>
      <c r="K19" s="74">
        <v>1503190.1989999996</v>
      </c>
      <c r="L19" s="14">
        <f t="shared" si="4"/>
        <v>12.42344013465988</v>
      </c>
      <c r="M19" s="15">
        <f t="shared" si="5"/>
        <v>1.135472312966902</v>
      </c>
    </row>
    <row r="20" spans="1:13" ht="22.5" customHeight="1">
      <c r="A20" s="12" t="s">
        <v>43</v>
      </c>
      <c r="B20" s="72">
        <v>755427.102</v>
      </c>
      <c r="C20" s="16">
        <v>864684.929</v>
      </c>
      <c r="D20" s="44">
        <f t="shared" si="0"/>
        <v>14.463053643526818</v>
      </c>
      <c r="E20" s="13">
        <f t="shared" si="1"/>
        <v>7.842614678508432</v>
      </c>
      <c r="F20" s="72">
        <v>10212648.038999999</v>
      </c>
      <c r="G20" s="16">
        <v>10809624.096</v>
      </c>
      <c r="H20" s="44">
        <f t="shared" si="2"/>
        <v>5.845458050843163</v>
      </c>
      <c r="I20" s="13">
        <f t="shared" si="3"/>
        <v>7.816450188656719</v>
      </c>
      <c r="J20" s="73">
        <v>8330934.059000001</v>
      </c>
      <c r="K20" s="74">
        <v>10156234.218</v>
      </c>
      <c r="L20" s="14">
        <f t="shared" si="4"/>
        <v>21.909910054180624</v>
      </c>
      <c r="M20" s="15">
        <f t="shared" si="5"/>
        <v>7.671765533209188</v>
      </c>
    </row>
    <row r="21" spans="1:13" ht="22.5" customHeight="1" thickBot="1">
      <c r="A21" s="75" t="s">
        <v>44</v>
      </c>
      <c r="B21" s="76">
        <v>1641001.462</v>
      </c>
      <c r="C21" s="77">
        <v>1619952.765</v>
      </c>
      <c r="D21" s="78">
        <f t="shared" si="0"/>
        <v>-1.2826738724745974</v>
      </c>
      <c r="E21" s="79">
        <f t="shared" si="1"/>
        <v>14.69282614648106</v>
      </c>
      <c r="F21" s="76">
        <v>21486386.639000002</v>
      </c>
      <c r="G21" s="77">
        <v>20412593.970000003</v>
      </c>
      <c r="H21" s="78">
        <f t="shared" si="2"/>
        <v>-4.997548852867404</v>
      </c>
      <c r="I21" s="79">
        <f t="shared" si="3"/>
        <v>14.760367480939598</v>
      </c>
      <c r="J21" s="80">
        <v>18293006.946000002</v>
      </c>
      <c r="K21" s="81">
        <v>21229863.97</v>
      </c>
      <c r="L21" s="82">
        <f t="shared" si="4"/>
        <v>16.054534023134874</v>
      </c>
      <c r="M21" s="83">
        <f t="shared" si="5"/>
        <v>16.036508727920864</v>
      </c>
    </row>
    <row r="22" spans="1:13" ht="24" customHeight="1" thickBot="1">
      <c r="A22" s="84" t="s">
        <v>19</v>
      </c>
      <c r="B22" s="85">
        <v>10441253.87414</v>
      </c>
      <c r="C22" s="86">
        <v>11025467.455</v>
      </c>
      <c r="D22" s="87">
        <f t="shared" si="0"/>
        <v>5.595243520578789</v>
      </c>
      <c r="E22" s="88">
        <f t="shared" si="1"/>
        <v>100</v>
      </c>
      <c r="F22" s="85">
        <v>134005293.855</v>
      </c>
      <c r="G22" s="86">
        <v>138293264.015</v>
      </c>
      <c r="H22" s="87">
        <f t="shared" si="2"/>
        <v>3.1998513167992946</v>
      </c>
      <c r="I22" s="88">
        <f t="shared" si="3"/>
        <v>100</v>
      </c>
      <c r="J22" s="85">
        <v>109653502.90100001</v>
      </c>
      <c r="K22" s="89">
        <v>132384575.28500003</v>
      </c>
      <c r="L22" s="90">
        <f t="shared" si="4"/>
        <v>20.729909927749983</v>
      </c>
      <c r="M22" s="88">
        <f t="shared" si="5"/>
        <v>100</v>
      </c>
    </row>
  </sheetData>
  <sheetProtection/>
  <mergeCells count="4">
    <mergeCell ref="B7:E7"/>
    <mergeCell ref="A6:M6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4"/>
      <c r="I27" s="174"/>
      <c r="N27" t="s">
        <v>72</v>
      </c>
    </row>
    <row r="28" spans="8:9" ht="12.75">
      <c r="H28" s="174"/>
      <c r="I28" s="174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4"/>
      <c r="I40" s="174"/>
    </row>
    <row r="41" spans="8:9" ht="12.75">
      <c r="H41" s="174"/>
      <c r="I41" s="174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4"/>
      <c r="I52" s="174"/>
    </row>
    <row r="53" spans="8:9" ht="12.75">
      <c r="H53" s="174"/>
      <c r="I53" s="174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P26" sqref="P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154</v>
      </c>
    </row>
    <row r="4" spans="2:16" s="27" customFormat="1" ht="12.75">
      <c r="B4" s="58" t="s">
        <v>60</v>
      </c>
      <c r="C4" s="58" t="s">
        <v>20</v>
      </c>
      <c r="D4" s="58" t="s">
        <v>21</v>
      </c>
      <c r="E4" s="58" t="s">
        <v>22</v>
      </c>
      <c r="F4" s="58" t="s">
        <v>23</v>
      </c>
      <c r="G4" s="58" t="s">
        <v>24</v>
      </c>
      <c r="H4" s="58" t="s">
        <v>25</v>
      </c>
      <c r="I4" s="58" t="s">
        <v>26</v>
      </c>
      <c r="J4" s="58" t="s">
        <v>123</v>
      </c>
      <c r="K4" s="58" t="s">
        <v>28</v>
      </c>
      <c r="L4" s="58" t="s">
        <v>0</v>
      </c>
      <c r="M4" s="58" t="s">
        <v>29</v>
      </c>
      <c r="N4" s="58" t="s">
        <v>30</v>
      </c>
      <c r="O4" s="34" t="s">
        <v>83</v>
      </c>
      <c r="P4" s="34" t="s">
        <v>61</v>
      </c>
    </row>
    <row r="5" spans="1:16" ht="12.75">
      <c r="A5" s="60" t="s">
        <v>85</v>
      </c>
      <c r="B5" s="28" t="s">
        <v>130</v>
      </c>
      <c r="C5" s="29">
        <v>1045205.308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1045205.308</v>
      </c>
      <c r="P5" s="61">
        <f aca="true" t="shared" si="0" ref="P5:P24">O5/O$26*100</f>
        <v>9.479918311450843</v>
      </c>
    </row>
    <row r="6" spans="1:16" ht="12.75">
      <c r="A6" s="60" t="s">
        <v>86</v>
      </c>
      <c r="B6" s="28" t="s">
        <v>66</v>
      </c>
      <c r="C6" s="29">
        <v>884308.59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884308.59</v>
      </c>
      <c r="P6" s="61">
        <f t="shared" si="0"/>
        <v>8.02059952350938</v>
      </c>
    </row>
    <row r="7" spans="1:16" ht="12.75">
      <c r="A7" s="60" t="s">
        <v>87</v>
      </c>
      <c r="B7" s="28" t="s">
        <v>126</v>
      </c>
      <c r="C7" s="29">
        <v>650575.286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650575.286</v>
      </c>
      <c r="P7" s="61">
        <f t="shared" si="0"/>
        <v>5.900659439368986</v>
      </c>
    </row>
    <row r="8" spans="1:16" ht="12.75">
      <c r="A8" s="60" t="s">
        <v>88</v>
      </c>
      <c r="B8" s="28" t="s">
        <v>131</v>
      </c>
      <c r="C8" s="29">
        <v>546392.103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546392.103</v>
      </c>
      <c r="P8" s="61">
        <f t="shared" si="0"/>
        <v>4.95572732248489</v>
      </c>
    </row>
    <row r="9" spans="1:16" ht="12.75">
      <c r="A9" s="60" t="s">
        <v>89</v>
      </c>
      <c r="B9" s="28" t="s">
        <v>62</v>
      </c>
      <c r="C9" s="29">
        <v>545981.03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545981.03</v>
      </c>
      <c r="P9" s="61">
        <f t="shared" si="0"/>
        <v>4.951998927278498</v>
      </c>
    </row>
    <row r="10" spans="1:16" ht="12.75">
      <c r="A10" s="60" t="s">
        <v>90</v>
      </c>
      <c r="B10" s="28" t="s">
        <v>63</v>
      </c>
      <c r="C10" s="29">
        <v>469968.712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469968.712</v>
      </c>
      <c r="P10" s="61">
        <f t="shared" si="0"/>
        <v>4.262574026937268</v>
      </c>
    </row>
    <row r="11" spans="1:16" ht="12.75">
      <c r="A11" s="60" t="s">
        <v>91</v>
      </c>
      <c r="B11" s="28" t="s">
        <v>147</v>
      </c>
      <c r="C11" s="29">
        <v>396089.599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396089.599</v>
      </c>
      <c r="P11" s="61">
        <f t="shared" si="0"/>
        <v>3.5924971044400027</v>
      </c>
    </row>
    <row r="12" spans="1:16" ht="12.75">
      <c r="A12" s="60" t="s">
        <v>92</v>
      </c>
      <c r="B12" s="28" t="s">
        <v>64</v>
      </c>
      <c r="C12" s="29">
        <v>340022.469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340022.469</v>
      </c>
      <c r="P12" s="61">
        <f t="shared" si="0"/>
        <v>3.083973268702369</v>
      </c>
    </row>
    <row r="13" spans="1:16" ht="12.75">
      <c r="A13" s="60" t="s">
        <v>93</v>
      </c>
      <c r="B13" s="28" t="s">
        <v>140</v>
      </c>
      <c r="C13" s="29">
        <v>329141.017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329141.017</v>
      </c>
      <c r="P13" s="61">
        <f t="shared" si="0"/>
        <v>2.985279475932257</v>
      </c>
    </row>
    <row r="14" spans="1:16" ht="12.75">
      <c r="A14" s="60" t="s">
        <v>94</v>
      </c>
      <c r="B14" s="28" t="s">
        <v>65</v>
      </c>
      <c r="C14" s="29">
        <v>316034.301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316034.301</v>
      </c>
      <c r="P14" s="61">
        <f t="shared" si="0"/>
        <v>2.866402738452671</v>
      </c>
    </row>
    <row r="15" spans="1:16" ht="12.75">
      <c r="A15" s="60" t="s">
        <v>95</v>
      </c>
      <c r="B15" s="28" t="s">
        <v>156</v>
      </c>
      <c r="C15" s="29">
        <v>309420.913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309420.913</v>
      </c>
      <c r="P15" s="61">
        <f t="shared" si="0"/>
        <v>2.8064199030020025</v>
      </c>
    </row>
    <row r="16" spans="1:16" ht="12.75">
      <c r="A16" s="60" t="s">
        <v>96</v>
      </c>
      <c r="B16" s="28" t="s">
        <v>133</v>
      </c>
      <c r="C16" s="29">
        <v>261046.262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261046.262</v>
      </c>
      <c r="P16" s="61">
        <f t="shared" si="0"/>
        <v>2.3676661612108787</v>
      </c>
    </row>
    <row r="17" spans="1:16" ht="12.75">
      <c r="A17" s="60" t="s">
        <v>97</v>
      </c>
      <c r="B17" s="28" t="s">
        <v>162</v>
      </c>
      <c r="C17" s="29">
        <v>201618.519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201618.519</v>
      </c>
      <c r="P17" s="61">
        <f t="shared" si="0"/>
        <v>1.8286618672584274</v>
      </c>
    </row>
    <row r="18" spans="1:16" ht="12.75">
      <c r="A18" s="60" t="s">
        <v>98</v>
      </c>
      <c r="B18" s="28" t="s">
        <v>141</v>
      </c>
      <c r="C18" s="29">
        <v>200640.481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200640.481</v>
      </c>
      <c r="P18" s="61">
        <f t="shared" si="0"/>
        <v>1.8197911504006685</v>
      </c>
    </row>
    <row r="19" spans="1:16" ht="12.75">
      <c r="A19" s="60" t="s">
        <v>99</v>
      </c>
      <c r="B19" s="28" t="s">
        <v>132</v>
      </c>
      <c r="C19" s="29">
        <v>197545.817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197545.817</v>
      </c>
      <c r="P19" s="61">
        <f t="shared" si="0"/>
        <v>1.791722825740584</v>
      </c>
    </row>
    <row r="20" spans="1:16" ht="12.75">
      <c r="A20" s="60" t="s">
        <v>100</v>
      </c>
      <c r="B20" s="28" t="s">
        <v>160</v>
      </c>
      <c r="C20" s="29">
        <v>192644.088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192644.088</v>
      </c>
      <c r="P20" s="61">
        <f t="shared" si="0"/>
        <v>1.7472645837576892</v>
      </c>
    </row>
    <row r="21" spans="1:16" ht="12.75">
      <c r="A21" s="60" t="s">
        <v>101</v>
      </c>
      <c r="B21" s="28" t="s">
        <v>161</v>
      </c>
      <c r="C21" s="29">
        <v>191840.936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191840.936</v>
      </c>
      <c r="P21" s="61">
        <f t="shared" si="0"/>
        <v>1.73998006721974</v>
      </c>
    </row>
    <row r="22" spans="1:16" ht="12.75">
      <c r="A22" s="60" t="s">
        <v>102</v>
      </c>
      <c r="B22" s="28" t="s">
        <v>148</v>
      </c>
      <c r="C22" s="29">
        <v>186889.897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186889.897</v>
      </c>
      <c r="P22" s="61">
        <f t="shared" si="0"/>
        <v>1.6950745879635944</v>
      </c>
    </row>
    <row r="23" spans="1:16" ht="12.75">
      <c r="A23" s="60" t="s">
        <v>103</v>
      </c>
      <c r="B23" s="28" t="s">
        <v>172</v>
      </c>
      <c r="C23" s="29">
        <v>180539.984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180539.984</v>
      </c>
      <c r="P23" s="61">
        <f t="shared" si="0"/>
        <v>1.6374814471097596</v>
      </c>
    </row>
    <row r="24" spans="1:16" ht="12.75">
      <c r="A24" s="60" t="s">
        <v>104</v>
      </c>
      <c r="B24" s="28" t="s">
        <v>173</v>
      </c>
      <c r="C24" s="29">
        <v>154268.835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154268.835</v>
      </c>
      <c r="P24" s="61">
        <f t="shared" si="0"/>
        <v>1.3992044841420654</v>
      </c>
    </row>
    <row r="25" spans="1:16" ht="12.75">
      <c r="A25" s="26"/>
      <c r="B25" s="175" t="s">
        <v>84</v>
      </c>
      <c r="C25" s="17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9">
        <f>SUM(O5:O24)</f>
        <v>7600174.146999999</v>
      </c>
      <c r="P25" s="36">
        <f>SUM(P5:P24)</f>
        <v>68.93289721636256</v>
      </c>
    </row>
    <row r="26" spans="1:16" ht="13.5" customHeight="1">
      <c r="A26" s="26"/>
      <c r="B26" s="176" t="s">
        <v>107</v>
      </c>
      <c r="C26" s="17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9">
        <v>11025467.453000002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G68" sqref="G6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İsmet Yalcin</cp:lastModifiedBy>
  <cp:lastPrinted>2013-02-01T06:29:04Z</cp:lastPrinted>
  <dcterms:created xsi:type="dcterms:W3CDTF">2002-11-01T09:35:27Z</dcterms:created>
  <dcterms:modified xsi:type="dcterms:W3CDTF">2013-02-01T06:33:53Z</dcterms:modified>
  <cp:category/>
  <cp:version/>
  <cp:contentType/>
  <cp:contentStatus/>
</cp:coreProperties>
</file>